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095" windowHeight="8415" tabRatio="897" firstSheet="5" activeTab="17"/>
  </bookViews>
  <sheets>
    <sheet name="بيانات أولية وأسماء الطلاب" sheetId="4" r:id="rId1"/>
    <sheet name="ف 1" sheetId="24" r:id="rId2"/>
    <sheet name="ف 2" sheetId="23" r:id="rId3"/>
    <sheet name="ف 3" sheetId="22" r:id="rId4"/>
    <sheet name="ف 4" sheetId="21" r:id="rId5"/>
    <sheet name="ف 5" sheetId="20" r:id="rId6"/>
    <sheet name="ف 6" sheetId="19" r:id="rId7"/>
    <sheet name="ف 7" sheetId="18" r:id="rId8"/>
    <sheet name="ف 8" sheetId="17" r:id="rId9"/>
    <sheet name="ف 9" sheetId="16" r:id="rId10"/>
    <sheet name="ف 10" sheetId="15" r:id="rId11"/>
    <sheet name="صحة القراءة 40" sheetId="2" r:id="rId12"/>
    <sheet name="الترتيل 10 درجات" sheetId="5" r:id="rId13"/>
    <sheet name="تطبيق التجويد 10 درجات" sheetId="6" r:id="rId14"/>
    <sheet name="الانطلاق في القراءة 10 درجات" sheetId="9" r:id="rId15"/>
    <sheet name="الحفظ 25 درجة" sheetId="10" r:id="rId16"/>
    <sheet name="الحضور 5 درجات" sheetId="12" r:id="rId17"/>
    <sheet name="الكشف النهائي" sheetId="1" r:id="rId18"/>
    <sheet name="بطاقات المتابعة المستمرة" sheetId="14" r:id="rId19"/>
  </sheets>
  <definedNames>
    <definedName name="_xlnm.Print_Titles" localSheetId="14">'الانطلاق في القراءة 10 درجات'!$1:$7</definedName>
    <definedName name="_xlnm.Print_Titles" localSheetId="12">'الترتيل 10 درجات'!$1:$8</definedName>
    <definedName name="_xlnm.Print_Titles" localSheetId="16">'الحضور 5 درجات'!$A:$C,'الحضور 5 درجات'!$1:$8</definedName>
    <definedName name="_xlnm.Print_Titles" localSheetId="15">'الحفظ 25 درجة'!$1:$7</definedName>
    <definedName name="_xlnm.Print_Titles" localSheetId="17">'الكشف النهائي'!$1:$11</definedName>
    <definedName name="_xlnm.Print_Titles" localSheetId="0">'بيانات أولية وأسماء الطلاب'!$1:$6</definedName>
    <definedName name="_xlnm.Print_Titles" localSheetId="13">'تطبيق التجويد 10 درجات'!$1:$8</definedName>
    <definedName name="_xlnm.Print_Titles" localSheetId="11">'صحة القراءة 40'!$1:$8</definedName>
    <definedName name="_xlnm.Print_Titles" localSheetId="1">'ف 1'!$1:$9</definedName>
    <definedName name="_xlnm.Print_Titles" localSheetId="10">'ف 10'!$1:$9</definedName>
    <definedName name="_xlnm.Print_Titles" localSheetId="2">'ف 2'!$1:$9</definedName>
    <definedName name="_xlnm.Print_Titles" localSheetId="3">'ف 3'!$1:$9</definedName>
    <definedName name="_xlnm.Print_Titles" localSheetId="4">'ف 4'!$1:$9</definedName>
    <definedName name="_xlnm.Print_Titles" localSheetId="5">'ف 5'!$1:$9</definedName>
    <definedName name="_xlnm.Print_Titles" localSheetId="6">'ف 6'!$1:$9</definedName>
    <definedName name="_xlnm.Print_Titles" localSheetId="7">'ف 7'!$1:$9</definedName>
    <definedName name="_xlnm.Print_Titles" localSheetId="8">'ف 8'!$1:$9</definedName>
    <definedName name="_xlnm.Print_Titles" localSheetId="9">'ف 9'!$1:$9</definedName>
  </definedNames>
  <calcPr calcId="144525" iterate="1"/>
</workbook>
</file>

<file path=xl/calcChain.xml><?xml version="1.0" encoding="utf-8"?>
<calcChain xmlns="http://schemas.openxmlformats.org/spreadsheetml/2006/main">
  <c r="H51" i="1" l="1"/>
  <c r="G51" i="1"/>
  <c r="F51" i="1"/>
  <c r="E51" i="1"/>
  <c r="D51" i="1"/>
  <c r="K46" i="1"/>
  <c r="I46" i="1"/>
  <c r="H46" i="1"/>
  <c r="G46" i="1"/>
  <c r="F46" i="1"/>
  <c r="E46" i="1"/>
  <c r="D46" i="1"/>
  <c r="K45" i="1"/>
  <c r="I45" i="1"/>
  <c r="H45" i="1"/>
  <c r="G45" i="1"/>
  <c r="F45" i="1"/>
  <c r="E45" i="1"/>
  <c r="D45" i="1"/>
  <c r="K44" i="1"/>
  <c r="I44" i="1"/>
  <c r="H44" i="1"/>
  <c r="G44" i="1"/>
  <c r="F44" i="1"/>
  <c r="E44" i="1"/>
  <c r="D44" i="1"/>
  <c r="K43" i="1"/>
  <c r="I43" i="1"/>
  <c r="H43" i="1"/>
  <c r="G43" i="1"/>
  <c r="F43" i="1"/>
  <c r="E43" i="1"/>
  <c r="D43" i="1"/>
  <c r="K42" i="1"/>
  <c r="I42" i="1"/>
  <c r="H42" i="1"/>
  <c r="G42" i="1"/>
  <c r="F42" i="1"/>
  <c r="E42" i="1"/>
  <c r="D42" i="1"/>
  <c r="K41" i="1"/>
  <c r="I41" i="1"/>
  <c r="H41" i="1"/>
  <c r="G41" i="1"/>
  <c r="F41" i="1"/>
  <c r="E41" i="1"/>
  <c r="D41" i="1"/>
  <c r="K40" i="1"/>
  <c r="I40" i="1"/>
  <c r="H40" i="1"/>
  <c r="G40" i="1"/>
  <c r="F40" i="1"/>
  <c r="E40" i="1"/>
  <c r="D40" i="1"/>
  <c r="K39" i="1"/>
  <c r="I39" i="1"/>
  <c r="H39" i="1"/>
  <c r="G39" i="1"/>
  <c r="F39" i="1"/>
  <c r="E39" i="1"/>
  <c r="D39" i="1"/>
  <c r="K38" i="1"/>
  <c r="I38" i="1"/>
  <c r="H38" i="1"/>
  <c r="G38" i="1"/>
  <c r="F38" i="1"/>
  <c r="E38" i="1"/>
  <c r="D38" i="1"/>
  <c r="K37" i="1"/>
  <c r="I37" i="1"/>
  <c r="H37" i="1"/>
  <c r="G37" i="1"/>
  <c r="F37" i="1"/>
  <c r="E37" i="1"/>
  <c r="D37" i="1"/>
  <c r="K36" i="1"/>
  <c r="I36" i="1"/>
  <c r="H36" i="1"/>
  <c r="G36" i="1"/>
  <c r="F36" i="1"/>
  <c r="E36" i="1"/>
  <c r="D36" i="1"/>
  <c r="K35" i="1"/>
  <c r="I35" i="1"/>
  <c r="H35" i="1"/>
  <c r="G35" i="1"/>
  <c r="F35" i="1"/>
  <c r="E35" i="1"/>
  <c r="D35" i="1"/>
  <c r="K34" i="1"/>
  <c r="I34" i="1"/>
  <c r="H34" i="1"/>
  <c r="G34" i="1"/>
  <c r="F34" i="1"/>
  <c r="E34" i="1"/>
  <c r="D34" i="1"/>
  <c r="K33" i="1"/>
  <c r="I33" i="1"/>
  <c r="H33" i="1"/>
  <c r="G33" i="1"/>
  <c r="F33" i="1"/>
  <c r="E33" i="1"/>
  <c r="D33" i="1"/>
  <c r="K32" i="1"/>
  <c r="I32" i="1"/>
  <c r="H32" i="1"/>
  <c r="G32" i="1"/>
  <c r="F32" i="1"/>
  <c r="E32" i="1"/>
  <c r="D32" i="1"/>
  <c r="K31" i="1"/>
  <c r="I31" i="1"/>
  <c r="H31" i="1"/>
  <c r="G31" i="1"/>
  <c r="F31" i="1"/>
  <c r="E31" i="1"/>
  <c r="D31" i="1"/>
  <c r="K30" i="1"/>
  <c r="I30" i="1"/>
  <c r="H30" i="1"/>
  <c r="G30" i="1"/>
  <c r="F30" i="1"/>
  <c r="E30" i="1"/>
  <c r="D30" i="1"/>
  <c r="K29" i="1"/>
  <c r="I29" i="1"/>
  <c r="H29" i="1"/>
  <c r="G29" i="1"/>
  <c r="F29" i="1"/>
  <c r="E29" i="1"/>
  <c r="D29" i="1"/>
  <c r="K28" i="1"/>
  <c r="I28" i="1"/>
  <c r="H28" i="1"/>
  <c r="G28" i="1"/>
  <c r="F28" i="1"/>
  <c r="E28" i="1"/>
  <c r="D28" i="1"/>
  <c r="K27" i="1"/>
  <c r="I27" i="1"/>
  <c r="H27" i="1"/>
  <c r="G27" i="1"/>
  <c r="F27" i="1"/>
  <c r="E27" i="1"/>
  <c r="D27" i="1"/>
  <c r="K26" i="1"/>
  <c r="I26" i="1"/>
  <c r="H26" i="1"/>
  <c r="G26" i="1"/>
  <c r="F26" i="1"/>
  <c r="E26" i="1"/>
  <c r="D26" i="1"/>
  <c r="K25" i="1"/>
  <c r="I25" i="1"/>
  <c r="H25" i="1"/>
  <c r="G25" i="1"/>
  <c r="F25" i="1"/>
  <c r="E25" i="1"/>
  <c r="D25" i="1"/>
  <c r="K24" i="1"/>
  <c r="I24" i="1"/>
  <c r="H24" i="1"/>
  <c r="G24" i="1"/>
  <c r="F24" i="1"/>
  <c r="E24" i="1"/>
  <c r="D24" i="1"/>
  <c r="K23" i="1"/>
  <c r="I23" i="1"/>
  <c r="H23" i="1"/>
  <c r="G23" i="1"/>
  <c r="F23" i="1"/>
  <c r="E23" i="1"/>
  <c r="D23" i="1"/>
  <c r="K22" i="1"/>
  <c r="I22" i="1"/>
  <c r="H22" i="1"/>
  <c r="G22" i="1"/>
  <c r="F22" i="1"/>
  <c r="E22" i="1"/>
  <c r="D22" i="1"/>
  <c r="K21" i="1"/>
  <c r="I21" i="1"/>
  <c r="H21" i="1"/>
  <c r="G21" i="1"/>
  <c r="F21" i="1"/>
  <c r="E21" i="1"/>
  <c r="D21" i="1"/>
  <c r="K20" i="1"/>
  <c r="I20" i="1"/>
  <c r="H20" i="1"/>
  <c r="G20" i="1"/>
  <c r="F20" i="1"/>
  <c r="E20" i="1"/>
  <c r="D20" i="1"/>
  <c r="K19" i="1"/>
  <c r="I19" i="1"/>
  <c r="H19" i="1"/>
  <c r="G19" i="1"/>
  <c r="F19" i="1"/>
  <c r="E19" i="1"/>
  <c r="D19" i="1"/>
  <c r="K18" i="1"/>
  <c r="I18" i="1"/>
  <c r="H18" i="1"/>
  <c r="G18" i="1"/>
  <c r="F18" i="1"/>
  <c r="E18" i="1"/>
  <c r="D18" i="1"/>
  <c r="K17" i="1"/>
  <c r="I17" i="1"/>
  <c r="H17" i="1"/>
  <c r="G17" i="1"/>
  <c r="F17" i="1"/>
  <c r="E17" i="1"/>
  <c r="D17" i="1"/>
  <c r="K16" i="1"/>
  <c r="I16" i="1"/>
  <c r="H16" i="1"/>
  <c r="G16" i="1"/>
  <c r="F16" i="1"/>
  <c r="E16" i="1"/>
  <c r="D16" i="1"/>
  <c r="K15" i="1"/>
  <c r="I15" i="1"/>
  <c r="H15" i="1"/>
  <c r="G15" i="1"/>
  <c r="F15" i="1"/>
  <c r="E15" i="1"/>
  <c r="D15" i="1"/>
  <c r="K14" i="1"/>
  <c r="I14" i="1"/>
  <c r="H14" i="1"/>
  <c r="G14" i="1"/>
  <c r="F14" i="1"/>
  <c r="E14" i="1"/>
  <c r="D14" i="1"/>
  <c r="K13" i="1"/>
  <c r="I13" i="1"/>
  <c r="H13" i="1"/>
  <c r="G13" i="1"/>
  <c r="F13" i="1"/>
  <c r="E13" i="1"/>
  <c r="D13" i="1"/>
  <c r="K12" i="1"/>
  <c r="I12" i="1"/>
  <c r="H12" i="1"/>
  <c r="G12" i="1"/>
  <c r="F12" i="1"/>
  <c r="E12" i="1"/>
  <c r="D12" i="1"/>
  <c r="AA44" i="15"/>
  <c r="Y44" i="15"/>
  <c r="W44" i="15"/>
  <c r="U44" i="15"/>
  <c r="S44" i="15"/>
  <c r="AC44" i="15" s="1"/>
  <c r="R44" i="15"/>
  <c r="Q44" i="15"/>
  <c r="AB44" i="15" s="1"/>
  <c r="N44" i="15" s="1"/>
  <c r="M42" i="10" s="1"/>
  <c r="AA43" i="15"/>
  <c r="Y43" i="15"/>
  <c r="W43" i="15"/>
  <c r="U43" i="15"/>
  <c r="S43" i="15"/>
  <c r="AC43" i="15" s="1"/>
  <c r="R43" i="15"/>
  <c r="Q43" i="15"/>
  <c r="AA42" i="15"/>
  <c r="Y42" i="15"/>
  <c r="W42" i="15"/>
  <c r="U42" i="15"/>
  <c r="S42" i="15"/>
  <c r="AC42" i="15" s="1"/>
  <c r="R42" i="15"/>
  <c r="Q42" i="15"/>
  <c r="AB42" i="15" s="1"/>
  <c r="N42" i="15" s="1"/>
  <c r="M40" i="10" s="1"/>
  <c r="AB41" i="15"/>
  <c r="N41" i="15" s="1"/>
  <c r="AA41" i="15"/>
  <c r="Y41" i="15"/>
  <c r="X41" i="15"/>
  <c r="W41" i="15"/>
  <c r="U41" i="15"/>
  <c r="T41" i="15"/>
  <c r="F41" i="15" s="1"/>
  <c r="S41" i="15"/>
  <c r="AC41" i="15" s="1"/>
  <c r="R41" i="15"/>
  <c r="Q41" i="15"/>
  <c r="AA40" i="15"/>
  <c r="Y40" i="15"/>
  <c r="W40" i="15"/>
  <c r="U40" i="15"/>
  <c r="S40" i="15"/>
  <c r="AC40" i="15" s="1"/>
  <c r="R40" i="15"/>
  <c r="Q40" i="15"/>
  <c r="AB40" i="15" s="1"/>
  <c r="N40" i="15" s="1"/>
  <c r="M38" i="10" s="1"/>
  <c r="AA39" i="15"/>
  <c r="Z39" i="15"/>
  <c r="L39" i="15" s="1"/>
  <c r="Y39" i="15"/>
  <c r="X39" i="15"/>
  <c r="W39" i="15"/>
  <c r="V39" i="15"/>
  <c r="U39" i="15"/>
  <c r="T39" i="15"/>
  <c r="S39" i="15"/>
  <c r="AC39" i="15" s="1"/>
  <c r="R39" i="15"/>
  <c r="Q39" i="15"/>
  <c r="AB39" i="15" s="1"/>
  <c r="N39" i="15" s="1"/>
  <c r="M37" i="10" s="1"/>
  <c r="AA38" i="15"/>
  <c r="Y38" i="15"/>
  <c r="W38" i="15"/>
  <c r="U38" i="15"/>
  <c r="S38" i="15"/>
  <c r="AC38" i="15" s="1"/>
  <c r="R38" i="15"/>
  <c r="Q38" i="15"/>
  <c r="AB38" i="15" s="1"/>
  <c r="N38" i="15" s="1"/>
  <c r="M36" i="10" s="1"/>
  <c r="AA37" i="15"/>
  <c r="Y37" i="15"/>
  <c r="X37" i="15"/>
  <c r="J37" i="15" s="1"/>
  <c r="W37" i="15"/>
  <c r="U37" i="15"/>
  <c r="T37" i="15"/>
  <c r="F37" i="15" s="1"/>
  <c r="S37" i="15"/>
  <c r="AC37" i="15" s="1"/>
  <c r="R37" i="15"/>
  <c r="Q37" i="15"/>
  <c r="AB37" i="15" s="1"/>
  <c r="N37" i="15" s="1"/>
  <c r="M35" i="10" s="1"/>
  <c r="AA36" i="15"/>
  <c r="Y36" i="15"/>
  <c r="W36" i="15"/>
  <c r="U36" i="15"/>
  <c r="S36" i="15"/>
  <c r="AC36" i="15" s="1"/>
  <c r="R36" i="15"/>
  <c r="Q36" i="15"/>
  <c r="AB36" i="15" s="1"/>
  <c r="N36" i="15" s="1"/>
  <c r="M34" i="10" s="1"/>
  <c r="AA35" i="15"/>
  <c r="Y35" i="15"/>
  <c r="W35" i="15"/>
  <c r="U35" i="15"/>
  <c r="S35" i="15"/>
  <c r="AC35" i="15" s="1"/>
  <c r="R35" i="15"/>
  <c r="Q35" i="15"/>
  <c r="AA34" i="15"/>
  <c r="Y34" i="15"/>
  <c r="W34" i="15"/>
  <c r="U34" i="15"/>
  <c r="S34" i="15"/>
  <c r="AC34" i="15" s="1"/>
  <c r="R34" i="15"/>
  <c r="Q34" i="15"/>
  <c r="AB34" i="15" s="1"/>
  <c r="N34" i="15" s="1"/>
  <c r="M32" i="10" s="1"/>
  <c r="AA33" i="15"/>
  <c r="Y33" i="15"/>
  <c r="X33" i="15"/>
  <c r="J33" i="15" s="1"/>
  <c r="W33" i="15"/>
  <c r="U33" i="15"/>
  <c r="T33" i="15"/>
  <c r="F33" i="15" s="1"/>
  <c r="S33" i="15"/>
  <c r="AC33" i="15" s="1"/>
  <c r="R33" i="15"/>
  <c r="Q33" i="15"/>
  <c r="AB33" i="15" s="1"/>
  <c r="N33" i="15" s="1"/>
  <c r="M31" i="10" s="1"/>
  <c r="AA32" i="15"/>
  <c r="Y32" i="15"/>
  <c r="W32" i="15"/>
  <c r="U32" i="15"/>
  <c r="S32" i="15"/>
  <c r="AC32" i="15" s="1"/>
  <c r="R32" i="15"/>
  <c r="Q32" i="15"/>
  <c r="AB32" i="15" s="1"/>
  <c r="N32" i="15" s="1"/>
  <c r="M30" i="10" s="1"/>
  <c r="AA31" i="15"/>
  <c r="Y31" i="15"/>
  <c r="W31" i="15"/>
  <c r="U31" i="15"/>
  <c r="S31" i="15"/>
  <c r="AC31" i="15" s="1"/>
  <c r="R31" i="15"/>
  <c r="Q31" i="15"/>
  <c r="AA30" i="15"/>
  <c r="Y30" i="15"/>
  <c r="W30" i="15"/>
  <c r="U30" i="15"/>
  <c r="S30" i="15"/>
  <c r="AC30" i="15" s="1"/>
  <c r="R30" i="15"/>
  <c r="Q30" i="15"/>
  <c r="AB30" i="15" s="1"/>
  <c r="N30" i="15" s="1"/>
  <c r="M28" i="10" s="1"/>
  <c r="AA29" i="15"/>
  <c r="Y29" i="15"/>
  <c r="W29" i="15"/>
  <c r="U29" i="15"/>
  <c r="S29" i="15"/>
  <c r="AC29" i="15" s="1"/>
  <c r="R29" i="15"/>
  <c r="Q29" i="15"/>
  <c r="AA28" i="15"/>
  <c r="Y28" i="15"/>
  <c r="W28" i="15"/>
  <c r="U28" i="15"/>
  <c r="S28" i="15"/>
  <c r="AC28" i="15" s="1"/>
  <c r="R28" i="15"/>
  <c r="Q28" i="15"/>
  <c r="AB28" i="15" s="1"/>
  <c r="N28" i="15" s="1"/>
  <c r="M26" i="10" s="1"/>
  <c r="AA27" i="15"/>
  <c r="Y27" i="15"/>
  <c r="W27" i="15"/>
  <c r="U27" i="15"/>
  <c r="T27" i="15"/>
  <c r="S27" i="15"/>
  <c r="AC27" i="15" s="1"/>
  <c r="R27" i="15"/>
  <c r="Q27" i="15"/>
  <c r="AB27" i="15" s="1"/>
  <c r="N27" i="15" s="1"/>
  <c r="M25" i="10" s="1"/>
  <c r="AA26" i="15"/>
  <c r="Y26" i="15"/>
  <c r="W26" i="15"/>
  <c r="U26" i="15"/>
  <c r="S26" i="15"/>
  <c r="AC26" i="15" s="1"/>
  <c r="R26" i="15"/>
  <c r="Q26" i="15"/>
  <c r="AB26" i="15" s="1"/>
  <c r="N26" i="15" s="1"/>
  <c r="M24" i="10" s="1"/>
  <c r="AA25" i="15"/>
  <c r="Y25" i="15"/>
  <c r="W25" i="15"/>
  <c r="U25" i="15"/>
  <c r="S25" i="15"/>
  <c r="AC25" i="15" s="1"/>
  <c r="R25" i="15"/>
  <c r="Q25" i="15"/>
  <c r="AA24" i="15"/>
  <c r="Y24" i="15"/>
  <c r="W24" i="15"/>
  <c r="U24" i="15"/>
  <c r="S24" i="15"/>
  <c r="AC24" i="15" s="1"/>
  <c r="R24" i="15"/>
  <c r="Q24" i="15"/>
  <c r="AB24" i="15" s="1"/>
  <c r="N24" i="15" s="1"/>
  <c r="M22" i="10" s="1"/>
  <c r="AA23" i="15"/>
  <c r="Y23" i="15"/>
  <c r="W23" i="15"/>
  <c r="U23" i="15"/>
  <c r="S23" i="15"/>
  <c r="AC23" i="15" s="1"/>
  <c r="R23" i="15"/>
  <c r="Q23" i="15"/>
  <c r="AA22" i="15"/>
  <c r="Y22" i="15"/>
  <c r="W22" i="15"/>
  <c r="U22" i="15"/>
  <c r="S22" i="15"/>
  <c r="AC22" i="15" s="1"/>
  <c r="R22" i="15"/>
  <c r="Q22" i="15"/>
  <c r="AB22" i="15" s="1"/>
  <c r="N22" i="15" s="1"/>
  <c r="M20" i="10" s="1"/>
  <c r="AA21" i="15"/>
  <c r="Y21" i="15"/>
  <c r="W21" i="15"/>
  <c r="U21" i="15"/>
  <c r="S21" i="15"/>
  <c r="AC21" i="15" s="1"/>
  <c r="R21" i="15"/>
  <c r="Q21" i="15"/>
  <c r="AB21" i="15" s="1"/>
  <c r="N21" i="15" s="1"/>
  <c r="M19" i="10" s="1"/>
  <c r="AA20" i="15"/>
  <c r="Y20" i="15"/>
  <c r="W20" i="15"/>
  <c r="U20" i="15"/>
  <c r="S20" i="15"/>
  <c r="AC20" i="15" s="1"/>
  <c r="R20" i="15"/>
  <c r="Q20" i="15"/>
  <c r="AB20" i="15" s="1"/>
  <c r="N20" i="15" s="1"/>
  <c r="M18" i="10" s="1"/>
  <c r="AA19" i="15"/>
  <c r="Y19" i="15"/>
  <c r="W19" i="15"/>
  <c r="U19" i="15"/>
  <c r="S19" i="15"/>
  <c r="AC19" i="15" s="1"/>
  <c r="R19" i="15"/>
  <c r="Q19" i="15"/>
  <c r="AB19" i="15" s="1"/>
  <c r="N19" i="15" s="1"/>
  <c r="M17" i="10" s="1"/>
  <c r="AA18" i="15"/>
  <c r="Y18" i="15"/>
  <c r="W18" i="15"/>
  <c r="U18" i="15"/>
  <c r="S18" i="15"/>
  <c r="AC18" i="15" s="1"/>
  <c r="R18" i="15"/>
  <c r="Q18" i="15"/>
  <c r="AB18" i="15" s="1"/>
  <c r="N18" i="15" s="1"/>
  <c r="M16" i="10" s="1"/>
  <c r="AA17" i="15"/>
  <c r="Y17" i="15"/>
  <c r="W17" i="15"/>
  <c r="U17" i="15"/>
  <c r="S17" i="15"/>
  <c r="AC17" i="15" s="1"/>
  <c r="R17" i="15"/>
  <c r="Q17" i="15"/>
  <c r="AB17" i="15" s="1"/>
  <c r="N17" i="15" s="1"/>
  <c r="M15" i="10" s="1"/>
  <c r="AA16" i="15"/>
  <c r="Y16" i="15"/>
  <c r="W16" i="15"/>
  <c r="U16" i="15"/>
  <c r="S16" i="15"/>
  <c r="AC16" i="15" s="1"/>
  <c r="R16" i="15"/>
  <c r="Q16" i="15"/>
  <c r="AB16" i="15" s="1"/>
  <c r="N16" i="15" s="1"/>
  <c r="M14" i="10" s="1"/>
  <c r="AA15" i="15"/>
  <c r="Y15" i="15"/>
  <c r="W15" i="15"/>
  <c r="U15" i="15"/>
  <c r="S15" i="15"/>
  <c r="AC15" i="15" s="1"/>
  <c r="R15" i="15"/>
  <c r="Q15" i="15"/>
  <c r="AB15" i="15" s="1"/>
  <c r="N15" i="15" s="1"/>
  <c r="M13" i="10" s="1"/>
  <c r="AA14" i="15"/>
  <c r="Y14" i="15"/>
  <c r="W14" i="15"/>
  <c r="U14" i="15"/>
  <c r="S14" i="15"/>
  <c r="AC14" i="15" s="1"/>
  <c r="R14" i="15"/>
  <c r="Q14" i="15"/>
  <c r="AB14" i="15" s="1"/>
  <c r="N14" i="15" s="1"/>
  <c r="M12" i="10" s="1"/>
  <c r="AA13" i="15"/>
  <c r="Y13" i="15"/>
  <c r="W13" i="15"/>
  <c r="U13" i="15"/>
  <c r="S13" i="15"/>
  <c r="AC13" i="15" s="1"/>
  <c r="R13" i="15"/>
  <c r="Q13" i="15"/>
  <c r="AB13" i="15" s="1"/>
  <c r="N13" i="15" s="1"/>
  <c r="M11" i="10" s="1"/>
  <c r="AA12" i="15"/>
  <c r="Y12" i="15"/>
  <c r="W12" i="15"/>
  <c r="U12" i="15"/>
  <c r="S12" i="15"/>
  <c r="AC12" i="15" s="1"/>
  <c r="R12" i="15"/>
  <c r="Q12" i="15"/>
  <c r="AB12" i="15" s="1"/>
  <c r="N12" i="15" s="1"/>
  <c r="M10" i="10" s="1"/>
  <c r="AA11" i="15"/>
  <c r="Y11" i="15"/>
  <c r="W11" i="15"/>
  <c r="U11" i="15"/>
  <c r="S11" i="15"/>
  <c r="AC11" i="15" s="1"/>
  <c r="R11" i="15"/>
  <c r="Q11" i="15"/>
  <c r="AB11" i="15" s="1"/>
  <c r="N11" i="15" s="1"/>
  <c r="M9" i="10" s="1"/>
  <c r="AA10" i="15"/>
  <c r="Y10" i="15"/>
  <c r="W10" i="15"/>
  <c r="U10" i="15"/>
  <c r="S10" i="15"/>
  <c r="AC10" i="15" s="1"/>
  <c r="R10" i="15"/>
  <c r="Q10" i="15"/>
  <c r="AB10" i="15" s="1"/>
  <c r="N10" i="15" s="1"/>
  <c r="M8" i="10" s="1"/>
  <c r="AB44" i="16"/>
  <c r="N44" i="16" s="1"/>
  <c r="AA44" i="16"/>
  <c r="Y44" i="16"/>
  <c r="X44" i="16"/>
  <c r="J44" i="16" s="1"/>
  <c r="W44" i="16"/>
  <c r="U44" i="16"/>
  <c r="T44" i="16"/>
  <c r="F44" i="16" s="1"/>
  <c r="S44" i="16"/>
  <c r="AC44" i="16" s="1"/>
  <c r="R44" i="16"/>
  <c r="Q44" i="16"/>
  <c r="Z44" i="16" s="1"/>
  <c r="AA43" i="16"/>
  <c r="Y43" i="16"/>
  <c r="W43" i="16"/>
  <c r="U43" i="16"/>
  <c r="S43" i="16"/>
  <c r="AC43" i="16" s="1"/>
  <c r="R43" i="16"/>
  <c r="Q43" i="16"/>
  <c r="AB43" i="16" s="1"/>
  <c r="AA42" i="16"/>
  <c r="Z42" i="16"/>
  <c r="Y42" i="16"/>
  <c r="W42" i="16"/>
  <c r="V42" i="16"/>
  <c r="U42" i="16"/>
  <c r="S42" i="16"/>
  <c r="AC42" i="16" s="1"/>
  <c r="R42" i="16"/>
  <c r="Q42" i="16"/>
  <c r="AB42" i="16" s="1"/>
  <c r="N42" i="16" s="1"/>
  <c r="AA41" i="16"/>
  <c r="Y41" i="16"/>
  <c r="W41" i="16"/>
  <c r="U41" i="16"/>
  <c r="S41" i="16"/>
  <c r="AC41" i="16" s="1"/>
  <c r="R41" i="16"/>
  <c r="Q41" i="16"/>
  <c r="AB41" i="16" s="1"/>
  <c r="N41" i="16" s="1"/>
  <c r="L39" i="10" s="1"/>
  <c r="AA40" i="16"/>
  <c r="Y40" i="16"/>
  <c r="W40" i="16"/>
  <c r="U40" i="16"/>
  <c r="S40" i="16"/>
  <c r="AC40" i="16" s="1"/>
  <c r="R40" i="16"/>
  <c r="Q40" i="16"/>
  <c r="AA39" i="16"/>
  <c r="Y39" i="16"/>
  <c r="W39" i="16"/>
  <c r="U39" i="16"/>
  <c r="S39" i="16"/>
  <c r="AC39" i="16" s="1"/>
  <c r="R39" i="16"/>
  <c r="Q39" i="16"/>
  <c r="AB39" i="16" s="1"/>
  <c r="AB38" i="16"/>
  <c r="N38" i="16" s="1"/>
  <c r="AA38" i="16"/>
  <c r="Y38" i="16"/>
  <c r="X38" i="16"/>
  <c r="J38" i="16" s="1"/>
  <c r="L37" i="6" s="1"/>
  <c r="W38" i="16"/>
  <c r="U38" i="16"/>
  <c r="T38" i="16"/>
  <c r="F38" i="16" s="1"/>
  <c r="S38" i="16"/>
  <c r="AC38" i="16" s="1"/>
  <c r="R38" i="16"/>
  <c r="Q38" i="16"/>
  <c r="AA37" i="16"/>
  <c r="Y37" i="16"/>
  <c r="W37" i="16"/>
  <c r="U37" i="16"/>
  <c r="S37" i="16"/>
  <c r="AC37" i="16" s="1"/>
  <c r="R37" i="16"/>
  <c r="Q37" i="16"/>
  <c r="AB37" i="16" s="1"/>
  <c r="AB36" i="16"/>
  <c r="N36" i="16" s="1"/>
  <c r="AA36" i="16"/>
  <c r="Y36" i="16"/>
  <c r="X36" i="16"/>
  <c r="J36" i="16" s="1"/>
  <c r="W36" i="16"/>
  <c r="U36" i="16"/>
  <c r="T36" i="16"/>
  <c r="F36" i="16" s="1"/>
  <c r="S36" i="16"/>
  <c r="AC36" i="16" s="1"/>
  <c r="R36" i="16"/>
  <c r="Q36" i="16"/>
  <c r="Z36" i="16" s="1"/>
  <c r="AA35" i="16"/>
  <c r="Y35" i="16"/>
  <c r="W35" i="16"/>
  <c r="U35" i="16"/>
  <c r="S35" i="16"/>
  <c r="AC35" i="16" s="1"/>
  <c r="R35" i="16"/>
  <c r="Q35" i="16"/>
  <c r="AB35" i="16" s="1"/>
  <c r="AA34" i="16"/>
  <c r="Z34" i="16"/>
  <c r="Y34" i="16"/>
  <c r="W34" i="16"/>
  <c r="V34" i="16"/>
  <c r="U34" i="16"/>
  <c r="S34" i="16"/>
  <c r="AC34" i="16" s="1"/>
  <c r="R34" i="16"/>
  <c r="Q34" i="16"/>
  <c r="AB34" i="16" s="1"/>
  <c r="N34" i="16" s="1"/>
  <c r="AA33" i="16"/>
  <c r="Y33" i="16"/>
  <c r="W33" i="16"/>
  <c r="U33" i="16"/>
  <c r="S33" i="16"/>
  <c r="AC33" i="16" s="1"/>
  <c r="R33" i="16"/>
  <c r="Q33" i="16"/>
  <c r="AB33" i="16" s="1"/>
  <c r="N33" i="16" s="1"/>
  <c r="L31" i="10" s="1"/>
  <c r="AA32" i="16"/>
  <c r="Z32" i="16"/>
  <c r="L32" i="16" s="1"/>
  <c r="L30" i="9" s="1"/>
  <c r="Y32" i="16"/>
  <c r="W32" i="16"/>
  <c r="U32" i="16"/>
  <c r="S32" i="16"/>
  <c r="AC32" i="16" s="1"/>
  <c r="R32" i="16"/>
  <c r="Q32" i="16"/>
  <c r="AA31" i="16"/>
  <c r="Y31" i="16"/>
  <c r="W31" i="16"/>
  <c r="U31" i="16"/>
  <c r="S31" i="16"/>
  <c r="AC31" i="16" s="1"/>
  <c r="R31" i="16"/>
  <c r="Q31" i="16"/>
  <c r="AB31" i="16" s="1"/>
  <c r="AA30" i="16"/>
  <c r="Y30" i="16"/>
  <c r="W30" i="16"/>
  <c r="U30" i="16"/>
  <c r="S30" i="16"/>
  <c r="AC30" i="16" s="1"/>
  <c r="R30" i="16"/>
  <c r="Q30" i="16"/>
  <c r="AA29" i="16"/>
  <c r="Y29" i="16"/>
  <c r="W29" i="16"/>
  <c r="U29" i="16"/>
  <c r="S29" i="16"/>
  <c r="AC29" i="16" s="1"/>
  <c r="R29" i="16"/>
  <c r="Q29" i="16"/>
  <c r="AB29" i="16" s="1"/>
  <c r="AB28" i="16"/>
  <c r="N28" i="16" s="1"/>
  <c r="AA28" i="16"/>
  <c r="Y28" i="16"/>
  <c r="X28" i="16"/>
  <c r="J28" i="16" s="1"/>
  <c r="W28" i="16"/>
  <c r="U28" i="16"/>
  <c r="T28" i="16"/>
  <c r="F28" i="16" s="1"/>
  <c r="S28" i="16"/>
  <c r="AC28" i="16" s="1"/>
  <c r="R28" i="16"/>
  <c r="Q28" i="16"/>
  <c r="Z28" i="16" s="1"/>
  <c r="AA27" i="16"/>
  <c r="Y27" i="16"/>
  <c r="W27" i="16"/>
  <c r="U27" i="16"/>
  <c r="S27" i="16"/>
  <c r="AC27" i="16" s="1"/>
  <c r="R27" i="16"/>
  <c r="Q27" i="16"/>
  <c r="AB27" i="16" s="1"/>
  <c r="AA26" i="16"/>
  <c r="Z26" i="16"/>
  <c r="Y26" i="16"/>
  <c r="W26" i="16"/>
  <c r="V26" i="16"/>
  <c r="U26" i="16"/>
  <c r="S26" i="16"/>
  <c r="AC26" i="16" s="1"/>
  <c r="R26" i="16"/>
  <c r="Q26" i="16"/>
  <c r="AB26" i="16" s="1"/>
  <c r="N26" i="16" s="1"/>
  <c r="AA25" i="16"/>
  <c r="Y25" i="16"/>
  <c r="W25" i="16"/>
  <c r="U25" i="16"/>
  <c r="S25" i="16"/>
  <c r="AC25" i="16" s="1"/>
  <c r="R25" i="16"/>
  <c r="Q25" i="16"/>
  <c r="AA24" i="16"/>
  <c r="Y24" i="16"/>
  <c r="W24" i="16"/>
  <c r="U24" i="16"/>
  <c r="S24" i="16"/>
  <c r="AC24" i="16" s="1"/>
  <c r="R24" i="16"/>
  <c r="Q24" i="16"/>
  <c r="AA23" i="16"/>
  <c r="Y23" i="16"/>
  <c r="W23" i="16"/>
  <c r="U23" i="16"/>
  <c r="S23" i="16"/>
  <c r="AC23" i="16" s="1"/>
  <c r="R23" i="16"/>
  <c r="Q23" i="16"/>
  <c r="AA22" i="16"/>
  <c r="Y22" i="16"/>
  <c r="W22" i="16"/>
  <c r="U22" i="16"/>
  <c r="S22" i="16"/>
  <c r="AC22" i="16" s="1"/>
  <c r="R22" i="16"/>
  <c r="Q22" i="16"/>
  <c r="AA21" i="16"/>
  <c r="Y21" i="16"/>
  <c r="W21" i="16"/>
  <c r="U21" i="16"/>
  <c r="S21" i="16"/>
  <c r="AC21" i="16" s="1"/>
  <c r="R21" i="16"/>
  <c r="Q21" i="16"/>
  <c r="AA20" i="16"/>
  <c r="Y20" i="16"/>
  <c r="W20" i="16"/>
  <c r="U20" i="16"/>
  <c r="S20" i="16"/>
  <c r="AC20" i="16" s="1"/>
  <c r="R20" i="16"/>
  <c r="Q20" i="16"/>
  <c r="AA19" i="16"/>
  <c r="Y19" i="16"/>
  <c r="W19" i="16"/>
  <c r="U19" i="16"/>
  <c r="S19" i="16"/>
  <c r="AC19" i="16" s="1"/>
  <c r="R19" i="16"/>
  <c r="Q19" i="16"/>
  <c r="AA18" i="16"/>
  <c r="Y18" i="16"/>
  <c r="W18" i="16"/>
  <c r="U18" i="16"/>
  <c r="S18" i="16"/>
  <c r="AC18" i="16" s="1"/>
  <c r="R18" i="16"/>
  <c r="Q18" i="16"/>
  <c r="AA17" i="16"/>
  <c r="Y17" i="16"/>
  <c r="W17" i="16"/>
  <c r="U17" i="16"/>
  <c r="S17" i="16"/>
  <c r="AC17" i="16" s="1"/>
  <c r="R17" i="16"/>
  <c r="Q17" i="16"/>
  <c r="AA16" i="16"/>
  <c r="Y16" i="16"/>
  <c r="W16" i="16"/>
  <c r="U16" i="16"/>
  <c r="S16" i="16"/>
  <c r="AC16" i="16" s="1"/>
  <c r="R16" i="16"/>
  <c r="Q16" i="16"/>
  <c r="AA15" i="16"/>
  <c r="Y15" i="16"/>
  <c r="W15" i="16"/>
  <c r="U15" i="16"/>
  <c r="S15" i="16"/>
  <c r="AC15" i="16" s="1"/>
  <c r="R15" i="16"/>
  <c r="Q15" i="16"/>
  <c r="AA14" i="16"/>
  <c r="Y14" i="16"/>
  <c r="W14" i="16"/>
  <c r="U14" i="16"/>
  <c r="S14" i="16"/>
  <c r="AC14" i="16" s="1"/>
  <c r="R14" i="16"/>
  <c r="Q14" i="16"/>
  <c r="AA13" i="16"/>
  <c r="Y13" i="16"/>
  <c r="W13" i="16"/>
  <c r="U13" i="16"/>
  <c r="S13" i="16"/>
  <c r="AC13" i="16" s="1"/>
  <c r="R13" i="16"/>
  <c r="Q13" i="16"/>
  <c r="AA12" i="16"/>
  <c r="Y12" i="16"/>
  <c r="W12" i="16"/>
  <c r="U12" i="16"/>
  <c r="S12" i="16"/>
  <c r="AC12" i="16" s="1"/>
  <c r="R12" i="16"/>
  <c r="Q12" i="16"/>
  <c r="AA11" i="16"/>
  <c r="Y11" i="16"/>
  <c r="W11" i="16"/>
  <c r="U11" i="16"/>
  <c r="S11" i="16"/>
  <c r="AC11" i="16" s="1"/>
  <c r="R11" i="16"/>
  <c r="Q11" i="16"/>
  <c r="AA10" i="16"/>
  <c r="Y10" i="16"/>
  <c r="W10" i="16"/>
  <c r="U10" i="16"/>
  <c r="S10" i="16"/>
  <c r="AC10" i="16" s="1"/>
  <c r="R10" i="16"/>
  <c r="AB10" i="16" s="1"/>
  <c r="N10" i="16" s="1"/>
  <c r="L8" i="10" s="1"/>
  <c r="Q10" i="16"/>
  <c r="AA44" i="17"/>
  <c r="Y44" i="17"/>
  <c r="W44" i="17"/>
  <c r="U44" i="17"/>
  <c r="S44" i="17"/>
  <c r="AC44" i="17" s="1"/>
  <c r="R44" i="17"/>
  <c r="Q44" i="17"/>
  <c r="AB44" i="17" s="1"/>
  <c r="N44" i="17" s="1"/>
  <c r="K42" i="10" s="1"/>
  <c r="AA43" i="17"/>
  <c r="Y43" i="17"/>
  <c r="W43" i="17"/>
  <c r="U43" i="17"/>
  <c r="S43" i="17"/>
  <c r="AC43" i="17" s="1"/>
  <c r="R43" i="17"/>
  <c r="Q43" i="17"/>
  <c r="AB43" i="17" s="1"/>
  <c r="N43" i="17" s="1"/>
  <c r="K41" i="10" s="1"/>
  <c r="AA42" i="17"/>
  <c r="Y42" i="17"/>
  <c r="W42" i="17"/>
  <c r="U42" i="17"/>
  <c r="S42" i="17"/>
  <c r="AC42" i="17" s="1"/>
  <c r="R42" i="17"/>
  <c r="Q42" i="17"/>
  <c r="AB42" i="17" s="1"/>
  <c r="N42" i="17" s="1"/>
  <c r="K40" i="10" s="1"/>
  <c r="AA41" i="17"/>
  <c r="Y41" i="17"/>
  <c r="W41" i="17"/>
  <c r="U41" i="17"/>
  <c r="S41" i="17"/>
  <c r="AC41" i="17" s="1"/>
  <c r="R41" i="17"/>
  <c r="Q41" i="17"/>
  <c r="AB41" i="17" s="1"/>
  <c r="N41" i="17" s="1"/>
  <c r="K39" i="10" s="1"/>
  <c r="AA40" i="17"/>
  <c r="Y40" i="17"/>
  <c r="W40" i="17"/>
  <c r="U40" i="17"/>
  <c r="S40" i="17"/>
  <c r="AC40" i="17" s="1"/>
  <c r="R40" i="17"/>
  <c r="Q40" i="17"/>
  <c r="AB40" i="17" s="1"/>
  <c r="N40" i="17" s="1"/>
  <c r="K38" i="10" s="1"/>
  <c r="AA39" i="17"/>
  <c r="Y39" i="17"/>
  <c r="W39" i="17"/>
  <c r="U39" i="17"/>
  <c r="S39" i="17"/>
  <c r="AC39" i="17" s="1"/>
  <c r="R39" i="17"/>
  <c r="Q39" i="17"/>
  <c r="AB39" i="17" s="1"/>
  <c r="N39" i="17" s="1"/>
  <c r="K37" i="10" s="1"/>
  <c r="AA38" i="17"/>
  <c r="Y38" i="17"/>
  <c r="W38" i="17"/>
  <c r="U38" i="17"/>
  <c r="S38" i="17"/>
  <c r="AC38" i="17" s="1"/>
  <c r="R38" i="17"/>
  <c r="Q38" i="17"/>
  <c r="AB38" i="17" s="1"/>
  <c r="N38" i="17" s="1"/>
  <c r="K36" i="10" s="1"/>
  <c r="AA37" i="17"/>
  <c r="Y37" i="17"/>
  <c r="W37" i="17"/>
  <c r="U37" i="17"/>
  <c r="S37" i="17"/>
  <c r="AC37" i="17" s="1"/>
  <c r="R37" i="17"/>
  <c r="Q37" i="17"/>
  <c r="AB37" i="17" s="1"/>
  <c r="N37" i="17" s="1"/>
  <c r="K35" i="10" s="1"/>
  <c r="AA36" i="17"/>
  <c r="Y36" i="17"/>
  <c r="W36" i="17"/>
  <c r="U36" i="17"/>
  <c r="S36" i="17"/>
  <c r="AC36" i="17" s="1"/>
  <c r="R36" i="17"/>
  <c r="Q36" i="17"/>
  <c r="AB36" i="17" s="1"/>
  <c r="N36" i="17" s="1"/>
  <c r="K34" i="10" s="1"/>
  <c r="AA35" i="17"/>
  <c r="Y35" i="17"/>
  <c r="W35" i="17"/>
  <c r="U35" i="17"/>
  <c r="S35" i="17"/>
  <c r="AC35" i="17" s="1"/>
  <c r="R35" i="17"/>
  <c r="Q35" i="17"/>
  <c r="AB35" i="17" s="1"/>
  <c r="N35" i="17" s="1"/>
  <c r="K33" i="10" s="1"/>
  <c r="AA34" i="17"/>
  <c r="Y34" i="17"/>
  <c r="W34" i="17"/>
  <c r="U34" i="17"/>
  <c r="S34" i="17"/>
  <c r="AC34" i="17" s="1"/>
  <c r="R34" i="17"/>
  <c r="Q34" i="17"/>
  <c r="AB34" i="17" s="1"/>
  <c r="N34" i="17" s="1"/>
  <c r="K32" i="10" s="1"/>
  <c r="AA33" i="17"/>
  <c r="Y33" i="17"/>
  <c r="W33" i="17"/>
  <c r="U33" i="17"/>
  <c r="S33" i="17"/>
  <c r="AC33" i="17" s="1"/>
  <c r="R33" i="17"/>
  <c r="Q33" i="17"/>
  <c r="AB33" i="17" s="1"/>
  <c r="N33" i="17" s="1"/>
  <c r="K31" i="10" s="1"/>
  <c r="AA32" i="17"/>
  <c r="Y32" i="17"/>
  <c r="W32" i="17"/>
  <c r="U32" i="17"/>
  <c r="S32" i="17"/>
  <c r="AC32" i="17" s="1"/>
  <c r="R32" i="17"/>
  <c r="Q32" i="17"/>
  <c r="AB32" i="17" s="1"/>
  <c r="N32" i="17" s="1"/>
  <c r="K30" i="10" s="1"/>
  <c r="AA31" i="17"/>
  <c r="Y31" i="17"/>
  <c r="W31" i="17"/>
  <c r="U31" i="17"/>
  <c r="S31" i="17"/>
  <c r="AC31" i="17" s="1"/>
  <c r="R31" i="17"/>
  <c r="Q31" i="17"/>
  <c r="AB31" i="17" s="1"/>
  <c r="N31" i="17" s="1"/>
  <c r="K29" i="10" s="1"/>
  <c r="AA30" i="17"/>
  <c r="Y30" i="17"/>
  <c r="W30" i="17"/>
  <c r="U30" i="17"/>
  <c r="S30" i="17"/>
  <c r="AC30" i="17" s="1"/>
  <c r="R30" i="17"/>
  <c r="Q30" i="17"/>
  <c r="AB30" i="17" s="1"/>
  <c r="N30" i="17" s="1"/>
  <c r="K28" i="10" s="1"/>
  <c r="AA29" i="17"/>
  <c r="Y29" i="17"/>
  <c r="W29" i="17"/>
  <c r="U29" i="17"/>
  <c r="S29" i="17"/>
  <c r="AC29" i="17" s="1"/>
  <c r="R29" i="17"/>
  <c r="Q29" i="17"/>
  <c r="AB29" i="17" s="1"/>
  <c r="N29" i="17" s="1"/>
  <c r="K27" i="10" s="1"/>
  <c r="AA28" i="17"/>
  <c r="Y28" i="17"/>
  <c r="W28" i="17"/>
  <c r="U28" i="17"/>
  <c r="S28" i="17"/>
  <c r="AC28" i="17" s="1"/>
  <c r="R28" i="17"/>
  <c r="Q28" i="17"/>
  <c r="AB28" i="17" s="1"/>
  <c r="N28" i="17" s="1"/>
  <c r="K26" i="10" s="1"/>
  <c r="AA27" i="17"/>
  <c r="Y27" i="17"/>
  <c r="W27" i="17"/>
  <c r="U27" i="17"/>
  <c r="S27" i="17"/>
  <c r="AC27" i="17" s="1"/>
  <c r="R27" i="17"/>
  <c r="Q27" i="17"/>
  <c r="AB27" i="17" s="1"/>
  <c r="N27" i="17" s="1"/>
  <c r="K25" i="10" s="1"/>
  <c r="AA26" i="17"/>
  <c r="Y26" i="17"/>
  <c r="W26" i="17"/>
  <c r="U26" i="17"/>
  <c r="S26" i="17"/>
  <c r="AC26" i="17" s="1"/>
  <c r="R26" i="17"/>
  <c r="Q26" i="17"/>
  <c r="AB26" i="17" s="1"/>
  <c r="N26" i="17" s="1"/>
  <c r="K24" i="10" s="1"/>
  <c r="AA25" i="17"/>
  <c r="Y25" i="17"/>
  <c r="W25" i="17"/>
  <c r="U25" i="17"/>
  <c r="S25" i="17"/>
  <c r="AC25" i="17" s="1"/>
  <c r="R25" i="17"/>
  <c r="Q25" i="17"/>
  <c r="AB25" i="17" s="1"/>
  <c r="N25" i="17" s="1"/>
  <c r="K23" i="10" s="1"/>
  <c r="AA24" i="17"/>
  <c r="Y24" i="17"/>
  <c r="W24" i="17"/>
  <c r="U24" i="17"/>
  <c r="S24" i="17"/>
  <c r="AC24" i="17" s="1"/>
  <c r="R24" i="17"/>
  <c r="Q24" i="17"/>
  <c r="AB24" i="17" s="1"/>
  <c r="N24" i="17" s="1"/>
  <c r="K22" i="10" s="1"/>
  <c r="AA23" i="17"/>
  <c r="Y23" i="17"/>
  <c r="W23" i="17"/>
  <c r="U23" i="17"/>
  <c r="S23" i="17"/>
  <c r="AC23" i="17" s="1"/>
  <c r="R23" i="17"/>
  <c r="Q23" i="17"/>
  <c r="AB23" i="17" s="1"/>
  <c r="N23" i="17" s="1"/>
  <c r="K21" i="10" s="1"/>
  <c r="AA22" i="17"/>
  <c r="Y22" i="17"/>
  <c r="W22" i="17"/>
  <c r="U22" i="17"/>
  <c r="S22" i="17"/>
  <c r="AC22" i="17" s="1"/>
  <c r="R22" i="17"/>
  <c r="Q22" i="17"/>
  <c r="AB22" i="17" s="1"/>
  <c r="N22" i="17" s="1"/>
  <c r="K20" i="10" s="1"/>
  <c r="AA21" i="17"/>
  <c r="Y21" i="17"/>
  <c r="W21" i="17"/>
  <c r="U21" i="17"/>
  <c r="S21" i="17"/>
  <c r="AC21" i="17" s="1"/>
  <c r="R21" i="17"/>
  <c r="Q21" i="17"/>
  <c r="AB21" i="17" s="1"/>
  <c r="N21" i="17" s="1"/>
  <c r="K19" i="10" s="1"/>
  <c r="AA20" i="17"/>
  <c r="Y20" i="17"/>
  <c r="W20" i="17"/>
  <c r="U20" i="17"/>
  <c r="S20" i="17"/>
  <c r="AC20" i="17" s="1"/>
  <c r="R20" i="17"/>
  <c r="Q20" i="17"/>
  <c r="AB20" i="17" s="1"/>
  <c r="N20" i="17" s="1"/>
  <c r="K18" i="10" s="1"/>
  <c r="AA19" i="17"/>
  <c r="Y19" i="17"/>
  <c r="W19" i="17"/>
  <c r="U19" i="17"/>
  <c r="S19" i="17"/>
  <c r="AC19" i="17" s="1"/>
  <c r="R19" i="17"/>
  <c r="Q19" i="17"/>
  <c r="AB19" i="17" s="1"/>
  <c r="N19" i="17" s="1"/>
  <c r="K17" i="10" s="1"/>
  <c r="AA18" i="17"/>
  <c r="Y18" i="17"/>
  <c r="W18" i="17"/>
  <c r="U18" i="17"/>
  <c r="S18" i="17"/>
  <c r="AC18" i="17" s="1"/>
  <c r="R18" i="17"/>
  <c r="Q18" i="17"/>
  <c r="AB18" i="17" s="1"/>
  <c r="N18" i="17" s="1"/>
  <c r="K16" i="10" s="1"/>
  <c r="AA17" i="17"/>
  <c r="Y17" i="17"/>
  <c r="W17" i="17"/>
  <c r="U17" i="17"/>
  <c r="S17" i="17"/>
  <c r="AC17" i="17" s="1"/>
  <c r="R17" i="17"/>
  <c r="Q17" i="17"/>
  <c r="AB17" i="17" s="1"/>
  <c r="N17" i="17" s="1"/>
  <c r="K15" i="10" s="1"/>
  <c r="AA16" i="17"/>
  <c r="Y16" i="17"/>
  <c r="W16" i="17"/>
  <c r="U16" i="17"/>
  <c r="S16" i="17"/>
  <c r="AC16" i="17" s="1"/>
  <c r="R16" i="17"/>
  <c r="Q16" i="17"/>
  <c r="AB16" i="17" s="1"/>
  <c r="N16" i="17" s="1"/>
  <c r="K14" i="10" s="1"/>
  <c r="AA15" i="17"/>
  <c r="Y15" i="17"/>
  <c r="W15" i="17"/>
  <c r="U15" i="17"/>
  <c r="S15" i="17"/>
  <c r="AC15" i="17" s="1"/>
  <c r="R15" i="17"/>
  <c r="Q15" i="17"/>
  <c r="AB15" i="17" s="1"/>
  <c r="N15" i="17" s="1"/>
  <c r="K13" i="10" s="1"/>
  <c r="AA14" i="17"/>
  <c r="Y14" i="17"/>
  <c r="W14" i="17"/>
  <c r="U14" i="17"/>
  <c r="S14" i="17"/>
  <c r="AC14" i="17" s="1"/>
  <c r="R14" i="17"/>
  <c r="Q14" i="17"/>
  <c r="AB14" i="17" s="1"/>
  <c r="N14" i="17" s="1"/>
  <c r="K12" i="10" s="1"/>
  <c r="AA13" i="17"/>
  <c r="Y13" i="17"/>
  <c r="W13" i="17"/>
  <c r="U13" i="17"/>
  <c r="S13" i="17"/>
  <c r="AC13" i="17" s="1"/>
  <c r="R13" i="17"/>
  <c r="Q13" i="17"/>
  <c r="AB13" i="17" s="1"/>
  <c r="N13" i="17" s="1"/>
  <c r="AA12" i="17"/>
  <c r="Y12" i="17"/>
  <c r="W12" i="17"/>
  <c r="U12" i="17"/>
  <c r="S12" i="17"/>
  <c r="AC12" i="17" s="1"/>
  <c r="R12" i="17"/>
  <c r="Q12" i="17"/>
  <c r="AB12" i="17" s="1"/>
  <c r="N12" i="17" s="1"/>
  <c r="AA11" i="17"/>
  <c r="Y11" i="17"/>
  <c r="W11" i="17"/>
  <c r="U11" i="17"/>
  <c r="S11" i="17"/>
  <c r="AC11" i="17" s="1"/>
  <c r="R11" i="17"/>
  <c r="Q11" i="17"/>
  <c r="AB11" i="17" s="1"/>
  <c r="N11" i="17" s="1"/>
  <c r="AA10" i="17"/>
  <c r="Y10" i="17"/>
  <c r="W10" i="17"/>
  <c r="U10" i="17"/>
  <c r="S10" i="17"/>
  <c r="AC10" i="17" s="1"/>
  <c r="R10" i="17"/>
  <c r="Q10" i="17"/>
  <c r="AB10" i="17" s="1"/>
  <c r="N10" i="17" s="1"/>
  <c r="AA44" i="18"/>
  <c r="Y44" i="18"/>
  <c r="W44" i="18"/>
  <c r="U44" i="18"/>
  <c r="S44" i="18"/>
  <c r="AC44" i="18" s="1"/>
  <c r="R44" i="18"/>
  <c r="Q44" i="18"/>
  <c r="AB44" i="18" s="1"/>
  <c r="N44" i="18" s="1"/>
  <c r="J42" i="10" s="1"/>
  <c r="AA43" i="18"/>
  <c r="Z43" i="18"/>
  <c r="Y43" i="18"/>
  <c r="W43" i="18"/>
  <c r="U43" i="18"/>
  <c r="S43" i="18"/>
  <c r="AC43" i="18" s="1"/>
  <c r="R43" i="18"/>
  <c r="Q43" i="18"/>
  <c r="AA42" i="18"/>
  <c r="Y42" i="18"/>
  <c r="W42" i="18"/>
  <c r="U42" i="18"/>
  <c r="S42" i="18"/>
  <c r="AC42" i="18" s="1"/>
  <c r="R42" i="18"/>
  <c r="Q42" i="18"/>
  <c r="AB42" i="18" s="1"/>
  <c r="N42" i="18" s="1"/>
  <c r="J40" i="10" s="1"/>
  <c r="AA41" i="18"/>
  <c r="Y41" i="18"/>
  <c r="W41" i="18"/>
  <c r="V41" i="18"/>
  <c r="U41" i="18"/>
  <c r="S41" i="18"/>
  <c r="AC41" i="18" s="1"/>
  <c r="R41" i="18"/>
  <c r="Q41" i="18"/>
  <c r="AB41" i="18" s="1"/>
  <c r="N41" i="18" s="1"/>
  <c r="J39" i="10" s="1"/>
  <c r="AA40" i="18"/>
  <c r="Y40" i="18"/>
  <c r="W40" i="18"/>
  <c r="U40" i="18"/>
  <c r="S40" i="18"/>
  <c r="AC40" i="18" s="1"/>
  <c r="R40" i="18"/>
  <c r="Q40" i="18"/>
  <c r="AB40" i="18" s="1"/>
  <c r="N40" i="18" s="1"/>
  <c r="J38" i="10" s="1"/>
  <c r="AA39" i="18"/>
  <c r="Y39" i="18"/>
  <c r="X39" i="18"/>
  <c r="W39" i="18"/>
  <c r="V39" i="18"/>
  <c r="U39" i="18"/>
  <c r="T39" i="18"/>
  <c r="S39" i="18"/>
  <c r="AC39" i="18" s="1"/>
  <c r="R39" i="18"/>
  <c r="Q39" i="18"/>
  <c r="AB39" i="18" s="1"/>
  <c r="N39" i="18" s="1"/>
  <c r="J37" i="10" s="1"/>
  <c r="AA38" i="18"/>
  <c r="Y38" i="18"/>
  <c r="W38" i="18"/>
  <c r="U38" i="18"/>
  <c r="S38" i="18"/>
  <c r="AC38" i="18" s="1"/>
  <c r="R38" i="18"/>
  <c r="Q38" i="18"/>
  <c r="AB38" i="18" s="1"/>
  <c r="N38" i="18" s="1"/>
  <c r="J36" i="10" s="1"/>
  <c r="AA37" i="18"/>
  <c r="Y37" i="18"/>
  <c r="W37" i="18"/>
  <c r="U37" i="18"/>
  <c r="S37" i="18"/>
  <c r="AC37" i="18" s="1"/>
  <c r="R37" i="18"/>
  <c r="Q37" i="18"/>
  <c r="AB37" i="18" s="1"/>
  <c r="N37" i="18" s="1"/>
  <c r="J35" i="10" s="1"/>
  <c r="AA36" i="18"/>
  <c r="Y36" i="18"/>
  <c r="W36" i="18"/>
  <c r="U36" i="18"/>
  <c r="S36" i="18"/>
  <c r="AC36" i="18" s="1"/>
  <c r="R36" i="18"/>
  <c r="Q36" i="18"/>
  <c r="AB36" i="18" s="1"/>
  <c r="N36" i="18" s="1"/>
  <c r="J34" i="10" s="1"/>
  <c r="AA35" i="18"/>
  <c r="Y35" i="18"/>
  <c r="W35" i="18"/>
  <c r="U35" i="18"/>
  <c r="S35" i="18"/>
  <c r="AC35" i="18" s="1"/>
  <c r="R35" i="18"/>
  <c r="Q35" i="18"/>
  <c r="AB35" i="18" s="1"/>
  <c r="N35" i="18" s="1"/>
  <c r="J33" i="10" s="1"/>
  <c r="AA34" i="18"/>
  <c r="Y34" i="18"/>
  <c r="W34" i="18"/>
  <c r="U34" i="18"/>
  <c r="S34" i="18"/>
  <c r="AC34" i="18" s="1"/>
  <c r="R34" i="18"/>
  <c r="Q34" i="18"/>
  <c r="AB34" i="18" s="1"/>
  <c r="N34" i="18" s="1"/>
  <c r="J32" i="10" s="1"/>
  <c r="AA33" i="18"/>
  <c r="Y33" i="18"/>
  <c r="W33" i="18"/>
  <c r="U33" i="18"/>
  <c r="S33" i="18"/>
  <c r="AC33" i="18" s="1"/>
  <c r="R33" i="18"/>
  <c r="Q33" i="18"/>
  <c r="AB33" i="18" s="1"/>
  <c r="N33" i="18" s="1"/>
  <c r="J31" i="10" s="1"/>
  <c r="AA32" i="18"/>
  <c r="Y32" i="18"/>
  <c r="W32" i="18"/>
  <c r="U32" i="18"/>
  <c r="S32" i="18"/>
  <c r="AC32" i="18" s="1"/>
  <c r="R32" i="18"/>
  <c r="Q32" i="18"/>
  <c r="AB32" i="18" s="1"/>
  <c r="N32" i="18" s="1"/>
  <c r="J30" i="10" s="1"/>
  <c r="AA31" i="18"/>
  <c r="Y31" i="18"/>
  <c r="W31" i="18"/>
  <c r="U31" i="18"/>
  <c r="S31" i="18"/>
  <c r="AC31" i="18" s="1"/>
  <c r="R31" i="18"/>
  <c r="Q31" i="18"/>
  <c r="AB31" i="18" s="1"/>
  <c r="N31" i="18" s="1"/>
  <c r="J29" i="10" s="1"/>
  <c r="AA30" i="18"/>
  <c r="Y30" i="18"/>
  <c r="W30" i="18"/>
  <c r="U30" i="18"/>
  <c r="S30" i="18"/>
  <c r="AC30" i="18" s="1"/>
  <c r="R30" i="18"/>
  <c r="Q30" i="18"/>
  <c r="AB30" i="18" s="1"/>
  <c r="N30" i="18" s="1"/>
  <c r="J28" i="10" s="1"/>
  <c r="AA29" i="18"/>
  <c r="Y29" i="18"/>
  <c r="W29" i="18"/>
  <c r="U29" i="18"/>
  <c r="S29" i="18"/>
  <c r="AC29" i="18" s="1"/>
  <c r="R29" i="18"/>
  <c r="Q29" i="18"/>
  <c r="AB29" i="18" s="1"/>
  <c r="N29" i="18" s="1"/>
  <c r="J27" i="10" s="1"/>
  <c r="AA28" i="18"/>
  <c r="Y28" i="18"/>
  <c r="W28" i="18"/>
  <c r="U28" i="18"/>
  <c r="S28" i="18"/>
  <c r="AC28" i="18" s="1"/>
  <c r="R28" i="18"/>
  <c r="Q28" i="18"/>
  <c r="AB28" i="18" s="1"/>
  <c r="N28" i="18" s="1"/>
  <c r="J26" i="10" s="1"/>
  <c r="AA27" i="18"/>
  <c r="Y27" i="18"/>
  <c r="W27" i="18"/>
  <c r="U27" i="18"/>
  <c r="S27" i="18"/>
  <c r="AC27" i="18" s="1"/>
  <c r="R27" i="18"/>
  <c r="Q27" i="18"/>
  <c r="AB27" i="18" s="1"/>
  <c r="N27" i="18" s="1"/>
  <c r="J25" i="10" s="1"/>
  <c r="AA26" i="18"/>
  <c r="Y26" i="18"/>
  <c r="W26" i="18"/>
  <c r="U26" i="18"/>
  <c r="S26" i="18"/>
  <c r="AC26" i="18" s="1"/>
  <c r="R26" i="18"/>
  <c r="Q26" i="18"/>
  <c r="AB26" i="18" s="1"/>
  <c r="N26" i="18" s="1"/>
  <c r="J24" i="10" s="1"/>
  <c r="AA25" i="18"/>
  <c r="Y25" i="18"/>
  <c r="W25" i="18"/>
  <c r="U25" i="18"/>
  <c r="S25" i="18"/>
  <c r="AC25" i="18" s="1"/>
  <c r="R25" i="18"/>
  <c r="Q25" i="18"/>
  <c r="AB25" i="18" s="1"/>
  <c r="N25" i="18" s="1"/>
  <c r="J23" i="10" s="1"/>
  <c r="AA24" i="18"/>
  <c r="Y24" i="18"/>
  <c r="W24" i="18"/>
  <c r="U24" i="18"/>
  <c r="S24" i="18"/>
  <c r="AC24" i="18" s="1"/>
  <c r="R24" i="18"/>
  <c r="Q24" i="18"/>
  <c r="AB24" i="18" s="1"/>
  <c r="N24" i="18" s="1"/>
  <c r="J22" i="10" s="1"/>
  <c r="AA23" i="18"/>
  <c r="Y23" i="18"/>
  <c r="W23" i="18"/>
  <c r="U23" i="18"/>
  <c r="S23" i="18"/>
  <c r="AC23" i="18" s="1"/>
  <c r="R23" i="18"/>
  <c r="Q23" i="18"/>
  <c r="AB23" i="18" s="1"/>
  <c r="N23" i="18" s="1"/>
  <c r="J21" i="10" s="1"/>
  <c r="AA22" i="18"/>
  <c r="Y22" i="18"/>
  <c r="W22" i="18"/>
  <c r="U22" i="18"/>
  <c r="S22" i="18"/>
  <c r="AC22" i="18" s="1"/>
  <c r="R22" i="18"/>
  <c r="Q22" i="18"/>
  <c r="AB22" i="18" s="1"/>
  <c r="N22" i="18" s="1"/>
  <c r="J20" i="10" s="1"/>
  <c r="AA21" i="18"/>
  <c r="Y21" i="18"/>
  <c r="W21" i="18"/>
  <c r="U21" i="18"/>
  <c r="S21" i="18"/>
  <c r="AC21" i="18" s="1"/>
  <c r="R21" i="18"/>
  <c r="Q21" i="18"/>
  <c r="AB21" i="18" s="1"/>
  <c r="N21" i="18" s="1"/>
  <c r="J19" i="10" s="1"/>
  <c r="AA20" i="18"/>
  <c r="Y20" i="18"/>
  <c r="W20" i="18"/>
  <c r="U20" i="18"/>
  <c r="S20" i="18"/>
  <c r="AC20" i="18" s="1"/>
  <c r="R20" i="18"/>
  <c r="Q20" i="18"/>
  <c r="AB20" i="18" s="1"/>
  <c r="N20" i="18" s="1"/>
  <c r="J18" i="10" s="1"/>
  <c r="AA19" i="18"/>
  <c r="Y19" i="18"/>
  <c r="W19" i="18"/>
  <c r="U19" i="18"/>
  <c r="S19" i="18"/>
  <c r="AC19" i="18" s="1"/>
  <c r="R19" i="18"/>
  <c r="Q19" i="18"/>
  <c r="AB19" i="18" s="1"/>
  <c r="N19" i="18" s="1"/>
  <c r="J17" i="10" s="1"/>
  <c r="AA18" i="18"/>
  <c r="Y18" i="18"/>
  <c r="W18" i="18"/>
  <c r="U18" i="18"/>
  <c r="S18" i="18"/>
  <c r="AC18" i="18" s="1"/>
  <c r="R18" i="18"/>
  <c r="Q18" i="18"/>
  <c r="AB18" i="18" s="1"/>
  <c r="N18" i="18" s="1"/>
  <c r="J16" i="10" s="1"/>
  <c r="AA17" i="18"/>
  <c r="Y17" i="18"/>
  <c r="W17" i="18"/>
  <c r="U17" i="18"/>
  <c r="S17" i="18"/>
  <c r="AC17" i="18" s="1"/>
  <c r="R17" i="18"/>
  <c r="Q17" i="18"/>
  <c r="AB17" i="18" s="1"/>
  <c r="N17" i="18" s="1"/>
  <c r="J15" i="10" s="1"/>
  <c r="AA16" i="18"/>
  <c r="Y16" i="18"/>
  <c r="W16" i="18"/>
  <c r="U16" i="18"/>
  <c r="S16" i="18"/>
  <c r="AC16" i="18" s="1"/>
  <c r="R16" i="18"/>
  <c r="Q16" i="18"/>
  <c r="AB16" i="18" s="1"/>
  <c r="N16" i="18" s="1"/>
  <c r="J14" i="10" s="1"/>
  <c r="AA15" i="18"/>
  <c r="Y15" i="18"/>
  <c r="W15" i="18"/>
  <c r="U15" i="18"/>
  <c r="S15" i="18"/>
  <c r="AC15" i="18" s="1"/>
  <c r="R15" i="18"/>
  <c r="Q15" i="18"/>
  <c r="AB15" i="18" s="1"/>
  <c r="N15" i="18" s="1"/>
  <c r="J13" i="10" s="1"/>
  <c r="AA14" i="18"/>
  <c r="Y14" i="18"/>
  <c r="W14" i="18"/>
  <c r="U14" i="18"/>
  <c r="S14" i="18"/>
  <c r="AC14" i="18" s="1"/>
  <c r="R14" i="18"/>
  <c r="Q14" i="18"/>
  <c r="AB14" i="18" s="1"/>
  <c r="N14" i="18" s="1"/>
  <c r="J12" i="10" s="1"/>
  <c r="AA13" i="18"/>
  <c r="Y13" i="18"/>
  <c r="W13" i="18"/>
  <c r="U13" i="18"/>
  <c r="S13" i="18"/>
  <c r="AC13" i="18" s="1"/>
  <c r="R13" i="18"/>
  <c r="Q13" i="18"/>
  <c r="AB13" i="18" s="1"/>
  <c r="N13" i="18" s="1"/>
  <c r="J11" i="10" s="1"/>
  <c r="AA12" i="18"/>
  <c r="Y12" i="18"/>
  <c r="W12" i="18"/>
  <c r="U12" i="18"/>
  <c r="S12" i="18"/>
  <c r="AC12" i="18" s="1"/>
  <c r="R12" i="18"/>
  <c r="Q12" i="18"/>
  <c r="AB12" i="18" s="1"/>
  <c r="N12" i="18" s="1"/>
  <c r="J10" i="10" s="1"/>
  <c r="AA11" i="18"/>
  <c r="Y11" i="18"/>
  <c r="W11" i="18"/>
  <c r="U11" i="18"/>
  <c r="S11" i="18"/>
  <c r="AC11" i="18" s="1"/>
  <c r="R11" i="18"/>
  <c r="Q11" i="18"/>
  <c r="AB11" i="18" s="1"/>
  <c r="N11" i="18" s="1"/>
  <c r="J9" i="10" s="1"/>
  <c r="AA10" i="18"/>
  <c r="Y10" i="18"/>
  <c r="W10" i="18"/>
  <c r="U10" i="18"/>
  <c r="S10" i="18"/>
  <c r="AC10" i="18" s="1"/>
  <c r="R10" i="18"/>
  <c r="Q10" i="18"/>
  <c r="AB10" i="18" s="1"/>
  <c r="N10" i="18" s="1"/>
  <c r="J8" i="10" s="1"/>
  <c r="AA44" i="19"/>
  <c r="Y44" i="19"/>
  <c r="W44" i="19"/>
  <c r="U44" i="19"/>
  <c r="S44" i="19"/>
  <c r="AC44" i="19" s="1"/>
  <c r="R44" i="19"/>
  <c r="Q44" i="19"/>
  <c r="AB44" i="19" s="1"/>
  <c r="N44" i="19" s="1"/>
  <c r="I42" i="10" s="1"/>
  <c r="AA43" i="19"/>
  <c r="Y43" i="19"/>
  <c r="W43" i="19"/>
  <c r="U43" i="19"/>
  <c r="S43" i="19"/>
  <c r="AC43" i="19" s="1"/>
  <c r="R43" i="19"/>
  <c r="Q43" i="19"/>
  <c r="AA42" i="19"/>
  <c r="Y42" i="19"/>
  <c r="W42" i="19"/>
  <c r="U42" i="19"/>
  <c r="S42" i="19"/>
  <c r="AC42" i="19" s="1"/>
  <c r="R42" i="19"/>
  <c r="Q42" i="19"/>
  <c r="AB42" i="19" s="1"/>
  <c r="N42" i="19" s="1"/>
  <c r="I40" i="10" s="1"/>
  <c r="AA41" i="19"/>
  <c r="Y41" i="19"/>
  <c r="W41" i="19"/>
  <c r="U41" i="19"/>
  <c r="S41" i="19"/>
  <c r="AC41" i="19" s="1"/>
  <c r="R41" i="19"/>
  <c r="Q41" i="19"/>
  <c r="AA40" i="19"/>
  <c r="Y40" i="19"/>
  <c r="W40" i="19"/>
  <c r="U40" i="19"/>
  <c r="S40" i="19"/>
  <c r="AC40" i="19" s="1"/>
  <c r="R40" i="19"/>
  <c r="Q40" i="19"/>
  <c r="AB40" i="19" s="1"/>
  <c r="N40" i="19" s="1"/>
  <c r="I38" i="10" s="1"/>
  <c r="AA39" i="19"/>
  <c r="Y39" i="19"/>
  <c r="W39" i="19"/>
  <c r="U39" i="19"/>
  <c r="S39" i="19"/>
  <c r="AC39" i="19" s="1"/>
  <c r="R39" i="19"/>
  <c r="Q39" i="19"/>
  <c r="AB39" i="19" s="1"/>
  <c r="N39" i="19" s="1"/>
  <c r="I37" i="10" s="1"/>
  <c r="AA38" i="19"/>
  <c r="Y38" i="19"/>
  <c r="W38" i="19"/>
  <c r="U38" i="19"/>
  <c r="S38" i="19"/>
  <c r="AC38" i="19" s="1"/>
  <c r="R38" i="19"/>
  <c r="Q38" i="19"/>
  <c r="AB38" i="19" s="1"/>
  <c r="N38" i="19" s="1"/>
  <c r="I36" i="10" s="1"/>
  <c r="AA37" i="19"/>
  <c r="Y37" i="19"/>
  <c r="W37" i="19"/>
  <c r="U37" i="19"/>
  <c r="S37" i="19"/>
  <c r="AC37" i="19" s="1"/>
  <c r="R37" i="19"/>
  <c r="Q37" i="19"/>
  <c r="AB37" i="19" s="1"/>
  <c r="N37" i="19" s="1"/>
  <c r="I35" i="10" s="1"/>
  <c r="AA36" i="19"/>
  <c r="Y36" i="19"/>
  <c r="W36" i="19"/>
  <c r="U36" i="19"/>
  <c r="S36" i="19"/>
  <c r="AC36" i="19" s="1"/>
  <c r="R36" i="19"/>
  <c r="Q36" i="19"/>
  <c r="AB36" i="19" s="1"/>
  <c r="N36" i="19" s="1"/>
  <c r="I34" i="10" s="1"/>
  <c r="AA35" i="19"/>
  <c r="Y35" i="19"/>
  <c r="W35" i="19"/>
  <c r="U35" i="19"/>
  <c r="S35" i="19"/>
  <c r="AC35" i="19" s="1"/>
  <c r="R35" i="19"/>
  <c r="Q35" i="19"/>
  <c r="AB35" i="19" s="1"/>
  <c r="N35" i="19" s="1"/>
  <c r="I33" i="10" s="1"/>
  <c r="AA34" i="19"/>
  <c r="Y34" i="19"/>
  <c r="W34" i="19"/>
  <c r="U34" i="19"/>
  <c r="S34" i="19"/>
  <c r="AC34" i="19" s="1"/>
  <c r="R34" i="19"/>
  <c r="Q34" i="19"/>
  <c r="AB34" i="19" s="1"/>
  <c r="N34" i="19" s="1"/>
  <c r="I32" i="10" s="1"/>
  <c r="AA33" i="19"/>
  <c r="Y33" i="19"/>
  <c r="W33" i="19"/>
  <c r="U33" i="19"/>
  <c r="S33" i="19"/>
  <c r="AC33" i="19" s="1"/>
  <c r="R33" i="19"/>
  <c r="Q33" i="19"/>
  <c r="AB33" i="19" s="1"/>
  <c r="N33" i="19" s="1"/>
  <c r="I31" i="10" s="1"/>
  <c r="AA32" i="19"/>
  <c r="Y32" i="19"/>
  <c r="W32" i="19"/>
  <c r="U32" i="19"/>
  <c r="S32" i="19"/>
  <c r="AC32" i="19" s="1"/>
  <c r="R32" i="19"/>
  <c r="Q32" i="19"/>
  <c r="AB32" i="19" s="1"/>
  <c r="N32" i="19" s="1"/>
  <c r="I30" i="10" s="1"/>
  <c r="AA31" i="19"/>
  <c r="Y31" i="19"/>
  <c r="W31" i="19"/>
  <c r="U31" i="19"/>
  <c r="S31" i="19"/>
  <c r="AC31" i="19" s="1"/>
  <c r="R31" i="19"/>
  <c r="Q31" i="19"/>
  <c r="AB31" i="19" s="1"/>
  <c r="N31" i="19" s="1"/>
  <c r="I29" i="10" s="1"/>
  <c r="AA30" i="19"/>
  <c r="Y30" i="19"/>
  <c r="W30" i="19"/>
  <c r="U30" i="19"/>
  <c r="S30" i="19"/>
  <c r="AC30" i="19" s="1"/>
  <c r="R30" i="19"/>
  <c r="Q30" i="19"/>
  <c r="AB30" i="19" s="1"/>
  <c r="N30" i="19" s="1"/>
  <c r="I28" i="10" s="1"/>
  <c r="AA29" i="19"/>
  <c r="Y29" i="19"/>
  <c r="W29" i="19"/>
  <c r="U29" i="19"/>
  <c r="S29" i="19"/>
  <c r="AC29" i="19" s="1"/>
  <c r="R29" i="19"/>
  <c r="Q29" i="19"/>
  <c r="AB29" i="19" s="1"/>
  <c r="N29" i="19" s="1"/>
  <c r="I27" i="10" s="1"/>
  <c r="AA28" i="19"/>
  <c r="Y28" i="19"/>
  <c r="W28" i="19"/>
  <c r="U28" i="19"/>
  <c r="S28" i="19"/>
  <c r="AC28" i="19" s="1"/>
  <c r="R28" i="19"/>
  <c r="Q28" i="19"/>
  <c r="AB28" i="19" s="1"/>
  <c r="N28" i="19" s="1"/>
  <c r="I26" i="10" s="1"/>
  <c r="AA27" i="19"/>
  <c r="Y27" i="19"/>
  <c r="W27" i="19"/>
  <c r="U27" i="19"/>
  <c r="S27" i="19"/>
  <c r="AC27" i="19" s="1"/>
  <c r="R27" i="19"/>
  <c r="Q27" i="19"/>
  <c r="AB27" i="19" s="1"/>
  <c r="N27" i="19" s="1"/>
  <c r="I25" i="10" s="1"/>
  <c r="AA26" i="19"/>
  <c r="Y26" i="19"/>
  <c r="W26" i="19"/>
  <c r="U26" i="19"/>
  <c r="S26" i="19"/>
  <c r="AC26" i="19" s="1"/>
  <c r="R26" i="19"/>
  <c r="Q26" i="19"/>
  <c r="AB26" i="19" s="1"/>
  <c r="N26" i="19" s="1"/>
  <c r="I24" i="10" s="1"/>
  <c r="AA25" i="19"/>
  <c r="Y25" i="19"/>
  <c r="W25" i="19"/>
  <c r="U25" i="19"/>
  <c r="S25" i="19"/>
  <c r="AC25" i="19" s="1"/>
  <c r="R25" i="19"/>
  <c r="Q25" i="19"/>
  <c r="AB25" i="19" s="1"/>
  <c r="N25" i="19" s="1"/>
  <c r="I23" i="10" s="1"/>
  <c r="AA24" i="19"/>
  <c r="Y24" i="19"/>
  <c r="W24" i="19"/>
  <c r="U24" i="19"/>
  <c r="S24" i="19"/>
  <c r="AC24" i="19" s="1"/>
  <c r="R24" i="19"/>
  <c r="Q24" i="19"/>
  <c r="AB24" i="19" s="1"/>
  <c r="N24" i="19" s="1"/>
  <c r="I22" i="10" s="1"/>
  <c r="AA23" i="19"/>
  <c r="Y23" i="19"/>
  <c r="W23" i="19"/>
  <c r="U23" i="19"/>
  <c r="S23" i="19"/>
  <c r="AC23" i="19" s="1"/>
  <c r="R23" i="19"/>
  <c r="Q23" i="19"/>
  <c r="AB23" i="19" s="1"/>
  <c r="N23" i="19" s="1"/>
  <c r="I21" i="10" s="1"/>
  <c r="AA22" i="19"/>
  <c r="Y22" i="19"/>
  <c r="W22" i="19"/>
  <c r="U22" i="19"/>
  <c r="S22" i="19"/>
  <c r="AC22" i="19" s="1"/>
  <c r="R22" i="19"/>
  <c r="Q22" i="19"/>
  <c r="AB22" i="19" s="1"/>
  <c r="N22" i="19" s="1"/>
  <c r="I20" i="10" s="1"/>
  <c r="AA21" i="19"/>
  <c r="Y21" i="19"/>
  <c r="W21" i="19"/>
  <c r="U21" i="19"/>
  <c r="S21" i="19"/>
  <c r="AC21" i="19" s="1"/>
  <c r="R21" i="19"/>
  <c r="Q21" i="19"/>
  <c r="AB21" i="19" s="1"/>
  <c r="N21" i="19" s="1"/>
  <c r="I19" i="10" s="1"/>
  <c r="AA20" i="19"/>
  <c r="Y20" i="19"/>
  <c r="W20" i="19"/>
  <c r="U20" i="19"/>
  <c r="S20" i="19"/>
  <c r="AC20" i="19" s="1"/>
  <c r="R20" i="19"/>
  <c r="Q20" i="19"/>
  <c r="AB20" i="19" s="1"/>
  <c r="N20" i="19" s="1"/>
  <c r="I18" i="10" s="1"/>
  <c r="AA19" i="19"/>
  <c r="Y19" i="19"/>
  <c r="W19" i="19"/>
  <c r="U19" i="19"/>
  <c r="S19" i="19"/>
  <c r="AC19" i="19" s="1"/>
  <c r="R19" i="19"/>
  <c r="Q19" i="19"/>
  <c r="AB19" i="19" s="1"/>
  <c r="N19" i="19" s="1"/>
  <c r="I17" i="10" s="1"/>
  <c r="AA18" i="19"/>
  <c r="Y18" i="19"/>
  <c r="W18" i="19"/>
  <c r="U18" i="19"/>
  <c r="S18" i="19"/>
  <c r="AC18" i="19" s="1"/>
  <c r="R18" i="19"/>
  <c r="Q18" i="19"/>
  <c r="AB18" i="19" s="1"/>
  <c r="N18" i="19" s="1"/>
  <c r="I16" i="10" s="1"/>
  <c r="AA17" i="19"/>
  <c r="Y17" i="19"/>
  <c r="W17" i="19"/>
  <c r="U17" i="19"/>
  <c r="S17" i="19"/>
  <c r="AC17" i="19" s="1"/>
  <c r="R17" i="19"/>
  <c r="Q17" i="19"/>
  <c r="AB17" i="19" s="1"/>
  <c r="N17" i="19" s="1"/>
  <c r="I15" i="10" s="1"/>
  <c r="AA16" i="19"/>
  <c r="Y16" i="19"/>
  <c r="W16" i="19"/>
  <c r="U16" i="19"/>
  <c r="S16" i="19"/>
  <c r="AC16" i="19" s="1"/>
  <c r="R16" i="19"/>
  <c r="Q16" i="19"/>
  <c r="AB16" i="19" s="1"/>
  <c r="N16" i="19" s="1"/>
  <c r="I14" i="10" s="1"/>
  <c r="AA15" i="19"/>
  <c r="Y15" i="19"/>
  <c r="W15" i="19"/>
  <c r="U15" i="19"/>
  <c r="S15" i="19"/>
  <c r="AC15" i="19" s="1"/>
  <c r="R15" i="19"/>
  <c r="Q15" i="19"/>
  <c r="AB15" i="19" s="1"/>
  <c r="N15" i="19" s="1"/>
  <c r="I13" i="10" s="1"/>
  <c r="AA14" i="19"/>
  <c r="Y14" i="19"/>
  <c r="W14" i="19"/>
  <c r="U14" i="19"/>
  <c r="S14" i="19"/>
  <c r="AC14" i="19" s="1"/>
  <c r="R14" i="19"/>
  <c r="Q14" i="19"/>
  <c r="AB14" i="19" s="1"/>
  <c r="N14" i="19" s="1"/>
  <c r="I12" i="10" s="1"/>
  <c r="AA13" i="19"/>
  <c r="Y13" i="19"/>
  <c r="W13" i="19"/>
  <c r="U13" i="19"/>
  <c r="S13" i="19"/>
  <c r="AC13" i="19" s="1"/>
  <c r="R13" i="19"/>
  <c r="Q13" i="19"/>
  <c r="AB13" i="19" s="1"/>
  <c r="N13" i="19" s="1"/>
  <c r="I11" i="10" s="1"/>
  <c r="AA12" i="19"/>
  <c r="Y12" i="19"/>
  <c r="W12" i="19"/>
  <c r="U12" i="19"/>
  <c r="S12" i="19"/>
  <c r="AC12" i="19" s="1"/>
  <c r="R12" i="19"/>
  <c r="Q12" i="19"/>
  <c r="AB12" i="19" s="1"/>
  <c r="N12" i="19" s="1"/>
  <c r="I10" i="10" s="1"/>
  <c r="AA11" i="19"/>
  <c r="Y11" i="19"/>
  <c r="W11" i="19"/>
  <c r="U11" i="19"/>
  <c r="S11" i="19"/>
  <c r="AC11" i="19" s="1"/>
  <c r="R11" i="19"/>
  <c r="Q11" i="19"/>
  <c r="AB11" i="19" s="1"/>
  <c r="N11" i="19" s="1"/>
  <c r="I9" i="10" s="1"/>
  <c r="AA10" i="19"/>
  <c r="Y10" i="19"/>
  <c r="W10" i="19"/>
  <c r="U10" i="19"/>
  <c r="S10" i="19"/>
  <c r="AC10" i="19" s="1"/>
  <c r="R10" i="19"/>
  <c r="Q10" i="19"/>
  <c r="AB10" i="19" s="1"/>
  <c r="N10" i="19" s="1"/>
  <c r="AA44" i="20"/>
  <c r="Y44" i="20"/>
  <c r="W44" i="20"/>
  <c r="U44" i="20"/>
  <c r="S44" i="20"/>
  <c r="AC44" i="20" s="1"/>
  <c r="R44" i="20"/>
  <c r="Q44" i="20"/>
  <c r="AB44" i="20" s="1"/>
  <c r="N44" i="20" s="1"/>
  <c r="H42" i="10" s="1"/>
  <c r="AA43" i="20"/>
  <c r="Y43" i="20"/>
  <c r="X43" i="20"/>
  <c r="W43" i="20"/>
  <c r="U43" i="20"/>
  <c r="T43" i="20"/>
  <c r="S43" i="20"/>
  <c r="AC43" i="20" s="1"/>
  <c r="R43" i="20"/>
  <c r="Q43" i="20"/>
  <c r="AB43" i="20" s="1"/>
  <c r="N43" i="20" s="1"/>
  <c r="H41" i="10" s="1"/>
  <c r="AA42" i="20"/>
  <c r="Y42" i="20"/>
  <c r="W42" i="20"/>
  <c r="U42" i="20"/>
  <c r="S42" i="20"/>
  <c r="AC42" i="20" s="1"/>
  <c r="R42" i="20"/>
  <c r="Q42" i="20"/>
  <c r="AB42" i="20" s="1"/>
  <c r="N42" i="20" s="1"/>
  <c r="H40" i="10" s="1"/>
  <c r="AA41" i="20"/>
  <c r="Y41" i="20"/>
  <c r="W41" i="20"/>
  <c r="U41" i="20"/>
  <c r="S41" i="20"/>
  <c r="AC41" i="20" s="1"/>
  <c r="R41" i="20"/>
  <c r="Q41" i="20"/>
  <c r="AA40" i="20"/>
  <c r="Y40" i="20"/>
  <c r="W40" i="20"/>
  <c r="U40" i="20"/>
  <c r="S40" i="20"/>
  <c r="AC40" i="20" s="1"/>
  <c r="R40" i="20"/>
  <c r="Q40" i="20"/>
  <c r="AB40" i="20" s="1"/>
  <c r="N40" i="20" s="1"/>
  <c r="H38" i="10" s="1"/>
  <c r="AA39" i="20"/>
  <c r="Y39" i="20"/>
  <c r="X39" i="20"/>
  <c r="W39" i="20"/>
  <c r="U39" i="20"/>
  <c r="T39" i="20"/>
  <c r="S39" i="20"/>
  <c r="AC39" i="20" s="1"/>
  <c r="R39" i="20"/>
  <c r="Q39" i="20"/>
  <c r="AB39" i="20" s="1"/>
  <c r="N39" i="20" s="1"/>
  <c r="H37" i="10" s="1"/>
  <c r="AA38" i="20"/>
  <c r="Y38" i="20"/>
  <c r="W38" i="20"/>
  <c r="U38" i="20"/>
  <c r="S38" i="20"/>
  <c r="AC38" i="20" s="1"/>
  <c r="R38" i="20"/>
  <c r="Q38" i="20"/>
  <c r="AB38" i="20" s="1"/>
  <c r="N38" i="20" s="1"/>
  <c r="H36" i="10" s="1"/>
  <c r="AA37" i="20"/>
  <c r="Y37" i="20"/>
  <c r="W37" i="20"/>
  <c r="U37" i="20"/>
  <c r="S37" i="20"/>
  <c r="AC37" i="20" s="1"/>
  <c r="R37" i="20"/>
  <c r="Q37" i="20"/>
  <c r="AA36" i="20"/>
  <c r="Y36" i="20"/>
  <c r="W36" i="20"/>
  <c r="U36" i="20"/>
  <c r="S36" i="20"/>
  <c r="AC36" i="20" s="1"/>
  <c r="R36" i="20"/>
  <c r="Q36" i="20"/>
  <c r="AB36" i="20" s="1"/>
  <c r="N36" i="20" s="1"/>
  <c r="H34" i="10" s="1"/>
  <c r="AA35" i="20"/>
  <c r="Y35" i="20"/>
  <c r="W35" i="20"/>
  <c r="U35" i="20"/>
  <c r="S35" i="20"/>
  <c r="AC35" i="20" s="1"/>
  <c r="R35" i="20"/>
  <c r="Q35" i="20"/>
  <c r="AA34" i="20"/>
  <c r="Y34" i="20"/>
  <c r="W34" i="20"/>
  <c r="U34" i="20"/>
  <c r="S34" i="20"/>
  <c r="AC34" i="20" s="1"/>
  <c r="R34" i="20"/>
  <c r="Q34" i="20"/>
  <c r="AB34" i="20" s="1"/>
  <c r="N34" i="20" s="1"/>
  <c r="H32" i="10" s="1"/>
  <c r="AA33" i="20"/>
  <c r="Y33" i="20"/>
  <c r="W33" i="20"/>
  <c r="U33" i="20"/>
  <c r="S33" i="20"/>
  <c r="AC33" i="20" s="1"/>
  <c r="R33" i="20"/>
  <c r="Q33" i="20"/>
  <c r="AA32" i="20"/>
  <c r="Y32" i="20"/>
  <c r="W32" i="20"/>
  <c r="U32" i="20"/>
  <c r="S32" i="20"/>
  <c r="AC32" i="20" s="1"/>
  <c r="R32" i="20"/>
  <c r="Q32" i="20"/>
  <c r="AB32" i="20" s="1"/>
  <c r="N32" i="20" s="1"/>
  <c r="H30" i="10" s="1"/>
  <c r="AA31" i="20"/>
  <c r="Y31" i="20"/>
  <c r="W31" i="20"/>
  <c r="U31" i="20"/>
  <c r="S31" i="20"/>
  <c r="AC31" i="20" s="1"/>
  <c r="R31" i="20"/>
  <c r="Q31" i="20"/>
  <c r="AB31" i="20" s="1"/>
  <c r="N31" i="20" s="1"/>
  <c r="H29" i="10" s="1"/>
  <c r="AA30" i="20"/>
  <c r="Y30" i="20"/>
  <c r="W30" i="20"/>
  <c r="U30" i="20"/>
  <c r="S30" i="20"/>
  <c r="AC30" i="20" s="1"/>
  <c r="R30" i="20"/>
  <c r="Q30" i="20"/>
  <c r="AB30" i="20" s="1"/>
  <c r="N30" i="20" s="1"/>
  <c r="H28" i="10" s="1"/>
  <c r="AA29" i="20"/>
  <c r="Y29" i="20"/>
  <c r="W29" i="20"/>
  <c r="U29" i="20"/>
  <c r="S29" i="20"/>
  <c r="AC29" i="20" s="1"/>
  <c r="R29" i="20"/>
  <c r="Q29" i="20"/>
  <c r="AB29" i="20" s="1"/>
  <c r="N29" i="20" s="1"/>
  <c r="H27" i="10" s="1"/>
  <c r="AA28" i="20"/>
  <c r="Y28" i="20"/>
  <c r="W28" i="20"/>
  <c r="U28" i="20"/>
  <c r="S28" i="20"/>
  <c r="AC28" i="20" s="1"/>
  <c r="R28" i="20"/>
  <c r="Q28" i="20"/>
  <c r="AB28" i="20" s="1"/>
  <c r="N28" i="20" s="1"/>
  <c r="H26" i="10" s="1"/>
  <c r="AA27" i="20"/>
  <c r="Y27" i="20"/>
  <c r="W27" i="20"/>
  <c r="U27" i="20"/>
  <c r="S27" i="20"/>
  <c r="AC27" i="20" s="1"/>
  <c r="R27" i="20"/>
  <c r="Q27" i="20"/>
  <c r="AB27" i="20" s="1"/>
  <c r="N27" i="20" s="1"/>
  <c r="H25" i="10" s="1"/>
  <c r="AA26" i="20"/>
  <c r="Y26" i="20"/>
  <c r="W26" i="20"/>
  <c r="U26" i="20"/>
  <c r="S26" i="20"/>
  <c r="AC26" i="20" s="1"/>
  <c r="R26" i="20"/>
  <c r="Q26" i="20"/>
  <c r="AB26" i="20" s="1"/>
  <c r="N26" i="20" s="1"/>
  <c r="H24" i="10" s="1"/>
  <c r="AA25" i="20"/>
  <c r="Y25" i="20"/>
  <c r="W25" i="20"/>
  <c r="U25" i="20"/>
  <c r="S25" i="20"/>
  <c r="AC25" i="20" s="1"/>
  <c r="R25" i="20"/>
  <c r="Q25" i="20"/>
  <c r="AB25" i="20" s="1"/>
  <c r="N25" i="20" s="1"/>
  <c r="H23" i="10" s="1"/>
  <c r="AA24" i="20"/>
  <c r="Y24" i="20"/>
  <c r="W24" i="20"/>
  <c r="U24" i="20"/>
  <c r="S24" i="20"/>
  <c r="AC24" i="20" s="1"/>
  <c r="R24" i="20"/>
  <c r="Q24" i="20"/>
  <c r="AB24" i="20" s="1"/>
  <c r="N24" i="20" s="1"/>
  <c r="H22" i="10" s="1"/>
  <c r="AA23" i="20"/>
  <c r="Y23" i="20"/>
  <c r="W23" i="20"/>
  <c r="U23" i="20"/>
  <c r="S23" i="20"/>
  <c r="AC23" i="20" s="1"/>
  <c r="R23" i="20"/>
  <c r="Q23" i="20"/>
  <c r="AB23" i="20" s="1"/>
  <c r="N23" i="20" s="1"/>
  <c r="H21" i="10" s="1"/>
  <c r="AA22" i="20"/>
  <c r="Y22" i="20"/>
  <c r="W22" i="20"/>
  <c r="U22" i="20"/>
  <c r="S22" i="20"/>
  <c r="AC22" i="20" s="1"/>
  <c r="R22" i="20"/>
  <c r="Q22" i="20"/>
  <c r="AB22" i="20" s="1"/>
  <c r="N22" i="20" s="1"/>
  <c r="H20" i="10" s="1"/>
  <c r="AA21" i="20"/>
  <c r="Y21" i="20"/>
  <c r="W21" i="20"/>
  <c r="U21" i="20"/>
  <c r="S21" i="20"/>
  <c r="AC21" i="20" s="1"/>
  <c r="R21" i="20"/>
  <c r="Q21" i="20"/>
  <c r="AB21" i="20" s="1"/>
  <c r="N21" i="20" s="1"/>
  <c r="H19" i="10" s="1"/>
  <c r="AA20" i="20"/>
  <c r="Y20" i="20"/>
  <c r="W20" i="20"/>
  <c r="U20" i="20"/>
  <c r="S20" i="20"/>
  <c r="AC20" i="20" s="1"/>
  <c r="R20" i="20"/>
  <c r="Q20" i="20"/>
  <c r="AB20" i="20" s="1"/>
  <c r="N20" i="20" s="1"/>
  <c r="H18" i="10" s="1"/>
  <c r="AA19" i="20"/>
  <c r="Y19" i="20"/>
  <c r="W19" i="20"/>
  <c r="U19" i="20"/>
  <c r="S19" i="20"/>
  <c r="AC19" i="20" s="1"/>
  <c r="R19" i="20"/>
  <c r="Q19" i="20"/>
  <c r="AB19" i="20" s="1"/>
  <c r="N19" i="20" s="1"/>
  <c r="H17" i="10" s="1"/>
  <c r="AA18" i="20"/>
  <c r="Y18" i="20"/>
  <c r="W18" i="20"/>
  <c r="U18" i="20"/>
  <c r="S18" i="20"/>
  <c r="AC18" i="20" s="1"/>
  <c r="R18" i="20"/>
  <c r="Q18" i="20"/>
  <c r="AB18" i="20" s="1"/>
  <c r="N18" i="20" s="1"/>
  <c r="H16" i="10" s="1"/>
  <c r="AA17" i="20"/>
  <c r="Y17" i="20"/>
  <c r="W17" i="20"/>
  <c r="U17" i="20"/>
  <c r="S17" i="20"/>
  <c r="AC17" i="20" s="1"/>
  <c r="R17" i="20"/>
  <c r="Q17" i="20"/>
  <c r="AB17" i="20" s="1"/>
  <c r="N17" i="20" s="1"/>
  <c r="H15" i="10" s="1"/>
  <c r="AA16" i="20"/>
  <c r="Y16" i="20"/>
  <c r="W16" i="20"/>
  <c r="U16" i="20"/>
  <c r="S16" i="20"/>
  <c r="AC16" i="20" s="1"/>
  <c r="R16" i="20"/>
  <c r="Q16" i="20"/>
  <c r="AB16" i="20" s="1"/>
  <c r="N16" i="20" s="1"/>
  <c r="H14" i="10" s="1"/>
  <c r="AA15" i="20"/>
  <c r="Y15" i="20"/>
  <c r="W15" i="20"/>
  <c r="U15" i="20"/>
  <c r="S15" i="20"/>
  <c r="AC15" i="20" s="1"/>
  <c r="R15" i="20"/>
  <c r="Q15" i="20"/>
  <c r="AB15" i="20" s="1"/>
  <c r="N15" i="20" s="1"/>
  <c r="H13" i="10" s="1"/>
  <c r="AA14" i="20"/>
  <c r="Y14" i="20"/>
  <c r="W14" i="20"/>
  <c r="U14" i="20"/>
  <c r="S14" i="20"/>
  <c r="AC14" i="20" s="1"/>
  <c r="R14" i="20"/>
  <c r="Q14" i="20"/>
  <c r="AB14" i="20" s="1"/>
  <c r="N14" i="20" s="1"/>
  <c r="H12" i="10" s="1"/>
  <c r="AA13" i="20"/>
  <c r="Y13" i="20"/>
  <c r="W13" i="20"/>
  <c r="U13" i="20"/>
  <c r="S13" i="20"/>
  <c r="AC13" i="20" s="1"/>
  <c r="R13" i="20"/>
  <c r="Q13" i="20"/>
  <c r="AB13" i="20" s="1"/>
  <c r="N13" i="20" s="1"/>
  <c r="H11" i="10" s="1"/>
  <c r="AA12" i="20"/>
  <c r="Y12" i="20"/>
  <c r="W12" i="20"/>
  <c r="U12" i="20"/>
  <c r="S12" i="20"/>
  <c r="AC12" i="20" s="1"/>
  <c r="R12" i="20"/>
  <c r="Q12" i="20"/>
  <c r="AB12" i="20" s="1"/>
  <c r="N12" i="20" s="1"/>
  <c r="H10" i="10" s="1"/>
  <c r="AA11" i="20"/>
  <c r="Y11" i="20"/>
  <c r="W11" i="20"/>
  <c r="U11" i="20"/>
  <c r="S11" i="20"/>
  <c r="AC11" i="20" s="1"/>
  <c r="R11" i="20"/>
  <c r="Q11" i="20"/>
  <c r="AB11" i="20" s="1"/>
  <c r="N11" i="20" s="1"/>
  <c r="H9" i="10" s="1"/>
  <c r="AA10" i="20"/>
  <c r="Y10" i="20"/>
  <c r="W10" i="20"/>
  <c r="U10" i="20"/>
  <c r="S10" i="20"/>
  <c r="AC10" i="20" s="1"/>
  <c r="R10" i="20"/>
  <c r="Q10" i="20"/>
  <c r="AB10" i="20" s="1"/>
  <c r="N10" i="20" s="1"/>
  <c r="H8" i="10" s="1"/>
  <c r="AA44" i="21"/>
  <c r="Y44" i="21"/>
  <c r="W44" i="21"/>
  <c r="U44" i="21"/>
  <c r="S44" i="21"/>
  <c r="AC44" i="21" s="1"/>
  <c r="R44" i="21"/>
  <c r="Q44" i="21"/>
  <c r="AB44" i="21" s="1"/>
  <c r="N44" i="21" s="1"/>
  <c r="G42" i="10" s="1"/>
  <c r="AA43" i="21"/>
  <c r="Y43" i="21"/>
  <c r="W43" i="21"/>
  <c r="U43" i="21"/>
  <c r="T43" i="21"/>
  <c r="S43" i="21"/>
  <c r="AC43" i="21" s="1"/>
  <c r="R43" i="21"/>
  <c r="Q43" i="21"/>
  <c r="AA42" i="21"/>
  <c r="Y42" i="21"/>
  <c r="W42" i="21"/>
  <c r="U42" i="21"/>
  <c r="S42" i="21"/>
  <c r="AC42" i="21" s="1"/>
  <c r="R42" i="21"/>
  <c r="Q42" i="21"/>
  <c r="AB42" i="21" s="1"/>
  <c r="N42" i="21" s="1"/>
  <c r="G40" i="10" s="1"/>
  <c r="AA41" i="21"/>
  <c r="Y41" i="21"/>
  <c r="W41" i="21"/>
  <c r="U41" i="21"/>
  <c r="T41" i="21"/>
  <c r="F41" i="21" s="1"/>
  <c r="S41" i="21"/>
  <c r="AC41" i="21" s="1"/>
  <c r="R41" i="21"/>
  <c r="Q41" i="21"/>
  <c r="AA40" i="21"/>
  <c r="Y40" i="21"/>
  <c r="W40" i="21"/>
  <c r="U40" i="21"/>
  <c r="S40" i="21"/>
  <c r="AC40" i="21" s="1"/>
  <c r="R40" i="21"/>
  <c r="Q40" i="21"/>
  <c r="AB40" i="21" s="1"/>
  <c r="N40" i="21" s="1"/>
  <c r="G38" i="10" s="1"/>
  <c r="AA39" i="21"/>
  <c r="Y39" i="21"/>
  <c r="W39" i="21"/>
  <c r="U39" i="21"/>
  <c r="S39" i="21"/>
  <c r="AC39" i="21" s="1"/>
  <c r="R39" i="21"/>
  <c r="Q39" i="21"/>
  <c r="AA38" i="21"/>
  <c r="Y38" i="21"/>
  <c r="W38" i="21"/>
  <c r="U38" i="21"/>
  <c r="S38" i="21"/>
  <c r="AC38" i="21" s="1"/>
  <c r="R38" i="21"/>
  <c r="Q38" i="21"/>
  <c r="AB38" i="21" s="1"/>
  <c r="N38" i="21" s="1"/>
  <c r="G36" i="10" s="1"/>
  <c r="AA37" i="21"/>
  <c r="Y37" i="21"/>
  <c r="W37" i="21"/>
  <c r="U37" i="21"/>
  <c r="S37" i="21"/>
  <c r="AC37" i="21" s="1"/>
  <c r="R37" i="21"/>
  <c r="Q37" i="21"/>
  <c r="AA36" i="21"/>
  <c r="Y36" i="21"/>
  <c r="W36" i="21"/>
  <c r="U36" i="21"/>
  <c r="S36" i="21"/>
  <c r="AC36" i="21" s="1"/>
  <c r="R36" i="21"/>
  <c r="Q36" i="21"/>
  <c r="AB36" i="21" s="1"/>
  <c r="N36" i="21" s="1"/>
  <c r="G34" i="10" s="1"/>
  <c r="AA35" i="21"/>
  <c r="Y35" i="21"/>
  <c r="W35" i="21"/>
  <c r="U35" i="21"/>
  <c r="T35" i="21"/>
  <c r="F35" i="21" s="1"/>
  <c r="S35" i="21"/>
  <c r="AC35" i="21" s="1"/>
  <c r="R35" i="21"/>
  <c r="Q35" i="21"/>
  <c r="AB35" i="21" s="1"/>
  <c r="N35" i="21" s="1"/>
  <c r="G33" i="10" s="1"/>
  <c r="AA34" i="21"/>
  <c r="Y34" i="21"/>
  <c r="W34" i="21"/>
  <c r="U34" i="21"/>
  <c r="S34" i="21"/>
  <c r="AC34" i="21" s="1"/>
  <c r="R34" i="21"/>
  <c r="Q34" i="21"/>
  <c r="AB34" i="21" s="1"/>
  <c r="N34" i="21" s="1"/>
  <c r="G32" i="10" s="1"/>
  <c r="AA33" i="21"/>
  <c r="Y33" i="21"/>
  <c r="W33" i="21"/>
  <c r="U33" i="21"/>
  <c r="S33" i="21"/>
  <c r="AC33" i="21" s="1"/>
  <c r="R33" i="21"/>
  <c r="Q33" i="21"/>
  <c r="AB33" i="21" s="1"/>
  <c r="N33" i="21" s="1"/>
  <c r="G31" i="10" s="1"/>
  <c r="AA32" i="21"/>
  <c r="Y32" i="21"/>
  <c r="W32" i="21"/>
  <c r="U32" i="21"/>
  <c r="S32" i="21"/>
  <c r="AC32" i="21" s="1"/>
  <c r="R32" i="21"/>
  <c r="Q32" i="21"/>
  <c r="AB32" i="21" s="1"/>
  <c r="N32" i="21" s="1"/>
  <c r="G30" i="10" s="1"/>
  <c r="AA31" i="21"/>
  <c r="Y31" i="21"/>
  <c r="W31" i="21"/>
  <c r="U31" i="21"/>
  <c r="S31" i="21"/>
  <c r="AC31" i="21" s="1"/>
  <c r="R31" i="21"/>
  <c r="Q31" i="21"/>
  <c r="AB31" i="21" s="1"/>
  <c r="N31" i="21" s="1"/>
  <c r="G29" i="10" s="1"/>
  <c r="AA30" i="21"/>
  <c r="Y30" i="21"/>
  <c r="W30" i="21"/>
  <c r="U30" i="21"/>
  <c r="S30" i="21"/>
  <c r="AC30" i="21" s="1"/>
  <c r="R30" i="21"/>
  <c r="Q30" i="21"/>
  <c r="AB30" i="21" s="1"/>
  <c r="N30" i="21" s="1"/>
  <c r="G28" i="10" s="1"/>
  <c r="AA29" i="21"/>
  <c r="Y29" i="21"/>
  <c r="W29" i="21"/>
  <c r="U29" i="21"/>
  <c r="S29" i="21"/>
  <c r="AC29" i="21" s="1"/>
  <c r="R29" i="21"/>
  <c r="Q29" i="21"/>
  <c r="AB29" i="21" s="1"/>
  <c r="N29" i="21" s="1"/>
  <c r="G27" i="10" s="1"/>
  <c r="AA28" i="21"/>
  <c r="Y28" i="21"/>
  <c r="W28" i="21"/>
  <c r="U28" i="21"/>
  <c r="S28" i="21"/>
  <c r="AC28" i="21" s="1"/>
  <c r="R28" i="21"/>
  <c r="Q28" i="21"/>
  <c r="AB28" i="21" s="1"/>
  <c r="N28" i="21" s="1"/>
  <c r="G26" i="10" s="1"/>
  <c r="AA27" i="21"/>
  <c r="Y27" i="21"/>
  <c r="W27" i="21"/>
  <c r="U27" i="21"/>
  <c r="S27" i="21"/>
  <c r="AC27" i="21" s="1"/>
  <c r="R27" i="21"/>
  <c r="Q27" i="21"/>
  <c r="AB27" i="21" s="1"/>
  <c r="N27" i="21" s="1"/>
  <c r="G25" i="10" s="1"/>
  <c r="AA26" i="21"/>
  <c r="Y26" i="21"/>
  <c r="W26" i="21"/>
  <c r="U26" i="21"/>
  <c r="S26" i="21"/>
  <c r="AC26" i="21" s="1"/>
  <c r="R26" i="21"/>
  <c r="Q26" i="21"/>
  <c r="AB26" i="21" s="1"/>
  <c r="N26" i="21" s="1"/>
  <c r="G24" i="10" s="1"/>
  <c r="AA25" i="21"/>
  <c r="Y25" i="21"/>
  <c r="W25" i="21"/>
  <c r="U25" i="21"/>
  <c r="S25" i="21"/>
  <c r="AC25" i="21" s="1"/>
  <c r="R25" i="21"/>
  <c r="Q25" i="21"/>
  <c r="AB25" i="21" s="1"/>
  <c r="N25" i="21" s="1"/>
  <c r="G23" i="10" s="1"/>
  <c r="AA24" i="21"/>
  <c r="Y24" i="21"/>
  <c r="W24" i="21"/>
  <c r="U24" i="21"/>
  <c r="S24" i="21"/>
  <c r="AC24" i="21" s="1"/>
  <c r="R24" i="21"/>
  <c r="Q24" i="21"/>
  <c r="AB24" i="21" s="1"/>
  <c r="N24" i="21" s="1"/>
  <c r="G22" i="10" s="1"/>
  <c r="AA23" i="21"/>
  <c r="Y23" i="21"/>
  <c r="W23" i="21"/>
  <c r="U23" i="21"/>
  <c r="S23" i="21"/>
  <c r="AC23" i="21" s="1"/>
  <c r="R23" i="21"/>
  <c r="Q23" i="21"/>
  <c r="AB23" i="21" s="1"/>
  <c r="N23" i="21" s="1"/>
  <c r="G21" i="10" s="1"/>
  <c r="AA22" i="21"/>
  <c r="Y22" i="21"/>
  <c r="W22" i="21"/>
  <c r="U22" i="21"/>
  <c r="S22" i="21"/>
  <c r="AC22" i="21" s="1"/>
  <c r="R22" i="21"/>
  <c r="Q22" i="21"/>
  <c r="AB22" i="21" s="1"/>
  <c r="N22" i="21" s="1"/>
  <c r="G20" i="10" s="1"/>
  <c r="AA21" i="21"/>
  <c r="Y21" i="21"/>
  <c r="W21" i="21"/>
  <c r="U21" i="21"/>
  <c r="S21" i="21"/>
  <c r="AC21" i="21" s="1"/>
  <c r="R21" i="21"/>
  <c r="Q21" i="21"/>
  <c r="AB21" i="21" s="1"/>
  <c r="N21" i="21" s="1"/>
  <c r="G19" i="10" s="1"/>
  <c r="AA20" i="21"/>
  <c r="Y20" i="21"/>
  <c r="W20" i="21"/>
  <c r="U20" i="21"/>
  <c r="S20" i="21"/>
  <c r="AC20" i="21" s="1"/>
  <c r="R20" i="21"/>
  <c r="Q20" i="21"/>
  <c r="AB20" i="21" s="1"/>
  <c r="N20" i="21" s="1"/>
  <c r="G18" i="10" s="1"/>
  <c r="AA19" i="21"/>
  <c r="Y19" i="21"/>
  <c r="W19" i="21"/>
  <c r="U19" i="21"/>
  <c r="S19" i="21"/>
  <c r="AC19" i="21" s="1"/>
  <c r="R19" i="21"/>
  <c r="Q19" i="21"/>
  <c r="AB19" i="21" s="1"/>
  <c r="N19" i="21" s="1"/>
  <c r="G17" i="10" s="1"/>
  <c r="AA18" i="21"/>
  <c r="Y18" i="21"/>
  <c r="W18" i="21"/>
  <c r="U18" i="21"/>
  <c r="S18" i="21"/>
  <c r="AC18" i="21" s="1"/>
  <c r="R18" i="21"/>
  <c r="Q18" i="21"/>
  <c r="AB18" i="21" s="1"/>
  <c r="N18" i="21" s="1"/>
  <c r="G16" i="10" s="1"/>
  <c r="AA17" i="21"/>
  <c r="Y17" i="21"/>
  <c r="W17" i="21"/>
  <c r="U17" i="21"/>
  <c r="S17" i="21"/>
  <c r="AC17" i="21" s="1"/>
  <c r="R17" i="21"/>
  <c r="Q17" i="21"/>
  <c r="AB17" i="21" s="1"/>
  <c r="N17" i="21" s="1"/>
  <c r="G15" i="10" s="1"/>
  <c r="AA16" i="21"/>
  <c r="Y16" i="21"/>
  <c r="W16" i="21"/>
  <c r="U16" i="21"/>
  <c r="S16" i="21"/>
  <c r="AC16" i="21" s="1"/>
  <c r="R16" i="21"/>
  <c r="Q16" i="21"/>
  <c r="AB16" i="21" s="1"/>
  <c r="N16" i="21" s="1"/>
  <c r="G14" i="10" s="1"/>
  <c r="AA15" i="21"/>
  <c r="Y15" i="21"/>
  <c r="W15" i="21"/>
  <c r="U15" i="21"/>
  <c r="S15" i="21"/>
  <c r="AC15" i="21" s="1"/>
  <c r="R15" i="21"/>
  <c r="Q15" i="21"/>
  <c r="AB15" i="21" s="1"/>
  <c r="N15" i="21" s="1"/>
  <c r="G13" i="10" s="1"/>
  <c r="AA14" i="21"/>
  <c r="Y14" i="21"/>
  <c r="W14" i="21"/>
  <c r="U14" i="21"/>
  <c r="S14" i="21"/>
  <c r="AC14" i="21" s="1"/>
  <c r="R14" i="21"/>
  <c r="Q14" i="21"/>
  <c r="AB14" i="21" s="1"/>
  <c r="N14" i="21" s="1"/>
  <c r="G12" i="10" s="1"/>
  <c r="AA13" i="21"/>
  <c r="Y13" i="21"/>
  <c r="W13" i="21"/>
  <c r="U13" i="21"/>
  <c r="S13" i="21"/>
  <c r="AC13" i="21" s="1"/>
  <c r="R13" i="21"/>
  <c r="Q13" i="21"/>
  <c r="AB13" i="21" s="1"/>
  <c r="N13" i="21" s="1"/>
  <c r="G11" i="10" s="1"/>
  <c r="AA12" i="21"/>
  <c r="Y12" i="21"/>
  <c r="W12" i="21"/>
  <c r="U12" i="21"/>
  <c r="S12" i="21"/>
  <c r="AC12" i="21" s="1"/>
  <c r="R12" i="21"/>
  <c r="Q12" i="21"/>
  <c r="AB12" i="21" s="1"/>
  <c r="N12" i="21" s="1"/>
  <c r="AA11" i="21"/>
  <c r="Y11" i="21"/>
  <c r="W11" i="21"/>
  <c r="U11" i="21"/>
  <c r="S11" i="21"/>
  <c r="AC11" i="21" s="1"/>
  <c r="R11" i="21"/>
  <c r="Q11" i="21"/>
  <c r="AB11" i="21" s="1"/>
  <c r="N11" i="21" s="1"/>
  <c r="G9" i="10" s="1"/>
  <c r="AA10" i="21"/>
  <c r="Y10" i="21"/>
  <c r="W10" i="21"/>
  <c r="U10" i="21"/>
  <c r="S10" i="21"/>
  <c r="AC10" i="21" s="1"/>
  <c r="R10" i="21"/>
  <c r="Q10" i="21"/>
  <c r="AB10" i="21" s="1"/>
  <c r="N10" i="21" s="1"/>
  <c r="AA44" i="22"/>
  <c r="Y44" i="22"/>
  <c r="W44" i="22"/>
  <c r="U44" i="22"/>
  <c r="S44" i="22"/>
  <c r="AC44" i="22" s="1"/>
  <c r="R44" i="22"/>
  <c r="Q44" i="22"/>
  <c r="AB44" i="22" s="1"/>
  <c r="N44" i="22" s="1"/>
  <c r="F42" i="10" s="1"/>
  <c r="AA43" i="22"/>
  <c r="Z43" i="22"/>
  <c r="Y43" i="22"/>
  <c r="W43" i="22"/>
  <c r="U43" i="22"/>
  <c r="S43" i="22"/>
  <c r="AC43" i="22" s="1"/>
  <c r="R43" i="22"/>
  <c r="Q43" i="22"/>
  <c r="AA42" i="22"/>
  <c r="Y42" i="22"/>
  <c r="W42" i="22"/>
  <c r="U42" i="22"/>
  <c r="S42" i="22"/>
  <c r="AC42" i="22" s="1"/>
  <c r="R42" i="22"/>
  <c r="Q42" i="22"/>
  <c r="AB42" i="22" s="1"/>
  <c r="N42" i="22" s="1"/>
  <c r="F40" i="10" s="1"/>
  <c r="AA41" i="22"/>
  <c r="Y41" i="22"/>
  <c r="X41" i="22"/>
  <c r="W41" i="22"/>
  <c r="U41" i="22"/>
  <c r="T41" i="22"/>
  <c r="F41" i="22" s="1"/>
  <c r="S41" i="22"/>
  <c r="AC41" i="22" s="1"/>
  <c r="R41" i="22"/>
  <c r="Q41" i="22"/>
  <c r="AB41" i="22" s="1"/>
  <c r="N41" i="22" s="1"/>
  <c r="F39" i="10" s="1"/>
  <c r="AA40" i="22"/>
  <c r="Y40" i="22"/>
  <c r="W40" i="22"/>
  <c r="U40" i="22"/>
  <c r="S40" i="22"/>
  <c r="AC40" i="22" s="1"/>
  <c r="R40" i="22"/>
  <c r="Q40" i="22"/>
  <c r="AB40" i="22" s="1"/>
  <c r="N40" i="22" s="1"/>
  <c r="F38" i="10" s="1"/>
  <c r="AA39" i="22"/>
  <c r="Z39" i="22"/>
  <c r="L39" i="22" s="1"/>
  <c r="F37" i="9" s="1"/>
  <c r="Y39" i="22"/>
  <c r="W39" i="22"/>
  <c r="U39" i="22"/>
  <c r="S39" i="22"/>
  <c r="AC39" i="22" s="1"/>
  <c r="R39" i="22"/>
  <c r="Q39" i="22"/>
  <c r="AA38" i="22"/>
  <c r="Y38" i="22"/>
  <c r="W38" i="22"/>
  <c r="U38" i="22"/>
  <c r="S38" i="22"/>
  <c r="AC38" i="22" s="1"/>
  <c r="R38" i="22"/>
  <c r="Q38" i="22"/>
  <c r="AB38" i="22" s="1"/>
  <c r="N38" i="22" s="1"/>
  <c r="F36" i="10" s="1"/>
  <c r="AA37" i="22"/>
  <c r="Y37" i="22"/>
  <c r="W37" i="22"/>
  <c r="U37" i="22"/>
  <c r="T37" i="22"/>
  <c r="S37" i="22"/>
  <c r="AC37" i="22" s="1"/>
  <c r="R37" i="22"/>
  <c r="Q37" i="22"/>
  <c r="AB37" i="22" s="1"/>
  <c r="N37" i="22" s="1"/>
  <c r="F35" i="10" s="1"/>
  <c r="AA36" i="22"/>
  <c r="Y36" i="22"/>
  <c r="W36" i="22"/>
  <c r="U36" i="22"/>
  <c r="S36" i="22"/>
  <c r="AC36" i="22" s="1"/>
  <c r="R36" i="22"/>
  <c r="Q36" i="22"/>
  <c r="AB36" i="22" s="1"/>
  <c r="N36" i="22" s="1"/>
  <c r="F34" i="10" s="1"/>
  <c r="AA35" i="22"/>
  <c r="Y35" i="22"/>
  <c r="W35" i="22"/>
  <c r="U35" i="22"/>
  <c r="S35" i="22"/>
  <c r="AC35" i="22" s="1"/>
  <c r="R35" i="22"/>
  <c r="Q35" i="22"/>
  <c r="AB35" i="22" s="1"/>
  <c r="N35" i="22" s="1"/>
  <c r="F33" i="10" s="1"/>
  <c r="AA34" i="22"/>
  <c r="Y34" i="22"/>
  <c r="W34" i="22"/>
  <c r="U34" i="22"/>
  <c r="S34" i="22"/>
  <c r="AC34" i="22" s="1"/>
  <c r="R34" i="22"/>
  <c r="Q34" i="22"/>
  <c r="AB34" i="22" s="1"/>
  <c r="N34" i="22" s="1"/>
  <c r="F32" i="10" s="1"/>
  <c r="AA33" i="22"/>
  <c r="Y33" i="22"/>
  <c r="W33" i="22"/>
  <c r="U33" i="22"/>
  <c r="S33" i="22"/>
  <c r="AC33" i="22" s="1"/>
  <c r="R33" i="22"/>
  <c r="Q33" i="22"/>
  <c r="AB33" i="22" s="1"/>
  <c r="N33" i="22" s="1"/>
  <c r="F31" i="10" s="1"/>
  <c r="AA32" i="22"/>
  <c r="Y32" i="22"/>
  <c r="W32" i="22"/>
  <c r="U32" i="22"/>
  <c r="S32" i="22"/>
  <c r="AC32" i="22" s="1"/>
  <c r="R32" i="22"/>
  <c r="Q32" i="22"/>
  <c r="AB32" i="22" s="1"/>
  <c r="N32" i="22" s="1"/>
  <c r="F30" i="10" s="1"/>
  <c r="AA31" i="22"/>
  <c r="Y31" i="22"/>
  <c r="W31" i="22"/>
  <c r="U31" i="22"/>
  <c r="S31" i="22"/>
  <c r="AC31" i="22" s="1"/>
  <c r="R31" i="22"/>
  <c r="Q31" i="22"/>
  <c r="AB31" i="22" s="1"/>
  <c r="N31" i="22" s="1"/>
  <c r="F29" i="10" s="1"/>
  <c r="AA30" i="22"/>
  <c r="Y30" i="22"/>
  <c r="W30" i="22"/>
  <c r="U30" i="22"/>
  <c r="S30" i="22"/>
  <c r="AC30" i="22" s="1"/>
  <c r="R30" i="22"/>
  <c r="Q30" i="22"/>
  <c r="AB30" i="22" s="1"/>
  <c r="N30" i="22" s="1"/>
  <c r="F28" i="10" s="1"/>
  <c r="AA29" i="22"/>
  <c r="Y29" i="22"/>
  <c r="W29" i="22"/>
  <c r="U29" i="22"/>
  <c r="S29" i="22"/>
  <c r="AC29" i="22" s="1"/>
  <c r="R29" i="22"/>
  <c r="Q29" i="22"/>
  <c r="AB29" i="22" s="1"/>
  <c r="N29" i="22" s="1"/>
  <c r="F27" i="10" s="1"/>
  <c r="AA28" i="22"/>
  <c r="Y28" i="22"/>
  <c r="W28" i="22"/>
  <c r="U28" i="22"/>
  <c r="S28" i="22"/>
  <c r="AC28" i="22" s="1"/>
  <c r="R28" i="22"/>
  <c r="Q28" i="22"/>
  <c r="AB28" i="22" s="1"/>
  <c r="N28" i="22" s="1"/>
  <c r="F26" i="10" s="1"/>
  <c r="AA27" i="22"/>
  <c r="Y27" i="22"/>
  <c r="W27" i="22"/>
  <c r="U27" i="22"/>
  <c r="S27" i="22"/>
  <c r="AC27" i="22" s="1"/>
  <c r="R27" i="22"/>
  <c r="Q27" i="22"/>
  <c r="AB27" i="22" s="1"/>
  <c r="N27" i="22" s="1"/>
  <c r="F25" i="10" s="1"/>
  <c r="AA26" i="22"/>
  <c r="Y26" i="22"/>
  <c r="W26" i="22"/>
  <c r="U26" i="22"/>
  <c r="S26" i="22"/>
  <c r="AC26" i="22" s="1"/>
  <c r="R26" i="22"/>
  <c r="Q26" i="22"/>
  <c r="AB26" i="22" s="1"/>
  <c r="N26" i="22" s="1"/>
  <c r="F24" i="10" s="1"/>
  <c r="AA25" i="22"/>
  <c r="Y25" i="22"/>
  <c r="W25" i="22"/>
  <c r="U25" i="22"/>
  <c r="S25" i="22"/>
  <c r="AC25" i="22" s="1"/>
  <c r="R25" i="22"/>
  <c r="Q25" i="22"/>
  <c r="AB25" i="22" s="1"/>
  <c r="N25" i="22" s="1"/>
  <c r="F23" i="10" s="1"/>
  <c r="AA24" i="22"/>
  <c r="Y24" i="22"/>
  <c r="W24" i="22"/>
  <c r="U24" i="22"/>
  <c r="S24" i="22"/>
  <c r="AC24" i="22" s="1"/>
  <c r="R24" i="22"/>
  <c r="Q24" i="22"/>
  <c r="AB24" i="22" s="1"/>
  <c r="N24" i="22" s="1"/>
  <c r="F22" i="10" s="1"/>
  <c r="AA23" i="22"/>
  <c r="Y23" i="22"/>
  <c r="W23" i="22"/>
  <c r="U23" i="22"/>
  <c r="S23" i="22"/>
  <c r="AC23" i="22" s="1"/>
  <c r="R23" i="22"/>
  <c r="Q23" i="22"/>
  <c r="AB23" i="22" s="1"/>
  <c r="N23" i="22" s="1"/>
  <c r="F21" i="10" s="1"/>
  <c r="AA22" i="22"/>
  <c r="Y22" i="22"/>
  <c r="W22" i="22"/>
  <c r="U22" i="22"/>
  <c r="S22" i="22"/>
  <c r="AC22" i="22" s="1"/>
  <c r="R22" i="22"/>
  <c r="Q22" i="22"/>
  <c r="AB22" i="22" s="1"/>
  <c r="N22" i="22" s="1"/>
  <c r="F20" i="10" s="1"/>
  <c r="AA21" i="22"/>
  <c r="Y21" i="22"/>
  <c r="W21" i="22"/>
  <c r="U21" i="22"/>
  <c r="S21" i="22"/>
  <c r="AC21" i="22" s="1"/>
  <c r="R21" i="22"/>
  <c r="Q21" i="22"/>
  <c r="AB21" i="22" s="1"/>
  <c r="N21" i="22" s="1"/>
  <c r="F19" i="10" s="1"/>
  <c r="AA20" i="22"/>
  <c r="Y20" i="22"/>
  <c r="W20" i="22"/>
  <c r="U20" i="22"/>
  <c r="S20" i="22"/>
  <c r="AC20" i="22" s="1"/>
  <c r="R20" i="22"/>
  <c r="Q20" i="22"/>
  <c r="AB20" i="22" s="1"/>
  <c r="N20" i="22" s="1"/>
  <c r="F18" i="10" s="1"/>
  <c r="AA19" i="22"/>
  <c r="Y19" i="22"/>
  <c r="W19" i="22"/>
  <c r="U19" i="22"/>
  <c r="S19" i="22"/>
  <c r="AC19" i="22" s="1"/>
  <c r="R19" i="22"/>
  <c r="Q19" i="22"/>
  <c r="AB19" i="22" s="1"/>
  <c r="N19" i="22" s="1"/>
  <c r="F17" i="10" s="1"/>
  <c r="AA18" i="22"/>
  <c r="Y18" i="22"/>
  <c r="W18" i="22"/>
  <c r="U18" i="22"/>
  <c r="S18" i="22"/>
  <c r="AC18" i="22" s="1"/>
  <c r="R18" i="22"/>
  <c r="Q18" i="22"/>
  <c r="AB18" i="22" s="1"/>
  <c r="N18" i="22" s="1"/>
  <c r="F16" i="10" s="1"/>
  <c r="AA17" i="22"/>
  <c r="Y17" i="22"/>
  <c r="W17" i="22"/>
  <c r="U17" i="22"/>
  <c r="S17" i="22"/>
  <c r="AC17" i="22" s="1"/>
  <c r="R17" i="22"/>
  <c r="Q17" i="22"/>
  <c r="AB17" i="22" s="1"/>
  <c r="N17" i="22" s="1"/>
  <c r="F15" i="10" s="1"/>
  <c r="AA16" i="22"/>
  <c r="Y16" i="22"/>
  <c r="W16" i="22"/>
  <c r="U16" i="22"/>
  <c r="S16" i="22"/>
  <c r="AC16" i="22" s="1"/>
  <c r="R16" i="22"/>
  <c r="Q16" i="22"/>
  <c r="AB16" i="22" s="1"/>
  <c r="N16" i="22" s="1"/>
  <c r="F14" i="10" s="1"/>
  <c r="AA15" i="22"/>
  <c r="Y15" i="22"/>
  <c r="W15" i="22"/>
  <c r="U15" i="22"/>
  <c r="S15" i="22"/>
  <c r="AC15" i="22" s="1"/>
  <c r="R15" i="22"/>
  <c r="Q15" i="22"/>
  <c r="AB15" i="22" s="1"/>
  <c r="N15" i="22" s="1"/>
  <c r="F13" i="10" s="1"/>
  <c r="AA14" i="22"/>
  <c r="Y14" i="22"/>
  <c r="W14" i="22"/>
  <c r="U14" i="22"/>
  <c r="S14" i="22"/>
  <c r="AC14" i="22" s="1"/>
  <c r="R14" i="22"/>
  <c r="Q14" i="22"/>
  <c r="AB14" i="22" s="1"/>
  <c r="N14" i="22" s="1"/>
  <c r="F12" i="10" s="1"/>
  <c r="AA13" i="22"/>
  <c r="Y13" i="22"/>
  <c r="W13" i="22"/>
  <c r="U13" i="22"/>
  <c r="S13" i="22"/>
  <c r="AC13" i="22" s="1"/>
  <c r="R13" i="22"/>
  <c r="Q13" i="22"/>
  <c r="AB13" i="22" s="1"/>
  <c r="N13" i="22" s="1"/>
  <c r="F11" i="10" s="1"/>
  <c r="AA12" i="22"/>
  <c r="Y12" i="22"/>
  <c r="W12" i="22"/>
  <c r="U12" i="22"/>
  <c r="S12" i="22"/>
  <c r="AC12" i="22" s="1"/>
  <c r="R12" i="22"/>
  <c r="Q12" i="22"/>
  <c r="AB12" i="22" s="1"/>
  <c r="N12" i="22" s="1"/>
  <c r="F10" i="10" s="1"/>
  <c r="AA11" i="22"/>
  <c r="Y11" i="22"/>
  <c r="W11" i="22"/>
  <c r="U11" i="22"/>
  <c r="S11" i="22"/>
  <c r="AC11" i="22" s="1"/>
  <c r="R11" i="22"/>
  <c r="Q11" i="22"/>
  <c r="AB11" i="22" s="1"/>
  <c r="N11" i="22" s="1"/>
  <c r="AA10" i="22"/>
  <c r="Y10" i="22"/>
  <c r="W10" i="22"/>
  <c r="U10" i="22"/>
  <c r="S10" i="22"/>
  <c r="AC10" i="22" s="1"/>
  <c r="R10" i="22"/>
  <c r="Q10" i="22"/>
  <c r="AB10" i="22" s="1"/>
  <c r="N10" i="22" s="1"/>
  <c r="AA44" i="23"/>
  <c r="Y44" i="23"/>
  <c r="W44" i="23"/>
  <c r="U44" i="23"/>
  <c r="S44" i="23"/>
  <c r="AC44" i="23" s="1"/>
  <c r="R44" i="23"/>
  <c r="Q44" i="23"/>
  <c r="AB44" i="23" s="1"/>
  <c r="N44" i="23" s="1"/>
  <c r="E42" i="10" s="1"/>
  <c r="AA43" i="23"/>
  <c r="Y43" i="23"/>
  <c r="W43" i="23"/>
  <c r="V43" i="23"/>
  <c r="U43" i="23"/>
  <c r="S43" i="23"/>
  <c r="AC43" i="23" s="1"/>
  <c r="R43" i="23"/>
  <c r="Q43" i="23"/>
  <c r="AB43" i="23" s="1"/>
  <c r="N43" i="23" s="1"/>
  <c r="E41" i="10" s="1"/>
  <c r="AA42" i="23"/>
  <c r="Y42" i="23"/>
  <c r="W42" i="23"/>
  <c r="U42" i="23"/>
  <c r="S42" i="23"/>
  <c r="AC42" i="23" s="1"/>
  <c r="R42" i="23"/>
  <c r="Q42" i="23"/>
  <c r="AB42" i="23" s="1"/>
  <c r="N42" i="23" s="1"/>
  <c r="E40" i="10" s="1"/>
  <c r="AA41" i="23"/>
  <c r="Y41" i="23"/>
  <c r="X41" i="23"/>
  <c r="W41" i="23"/>
  <c r="V41" i="23"/>
  <c r="U41" i="23"/>
  <c r="T41" i="23"/>
  <c r="F41" i="23" s="1"/>
  <c r="S41" i="23"/>
  <c r="AC41" i="23" s="1"/>
  <c r="R41" i="23"/>
  <c r="Q41" i="23"/>
  <c r="AB41" i="23" s="1"/>
  <c r="N41" i="23" s="1"/>
  <c r="E39" i="10" s="1"/>
  <c r="AA40" i="23"/>
  <c r="Y40" i="23"/>
  <c r="W40" i="23"/>
  <c r="U40" i="23"/>
  <c r="S40" i="23"/>
  <c r="AC40" i="23" s="1"/>
  <c r="R40" i="23"/>
  <c r="Q40" i="23"/>
  <c r="AB40" i="23" s="1"/>
  <c r="N40" i="23" s="1"/>
  <c r="E38" i="10" s="1"/>
  <c r="AA39" i="23"/>
  <c r="Y39" i="23"/>
  <c r="W39" i="23"/>
  <c r="U39" i="23"/>
  <c r="S39" i="23"/>
  <c r="AC39" i="23" s="1"/>
  <c r="R39" i="23"/>
  <c r="Q39" i="23"/>
  <c r="AB39" i="23" s="1"/>
  <c r="N39" i="23" s="1"/>
  <c r="E37" i="10" s="1"/>
  <c r="AA38" i="23"/>
  <c r="Y38" i="23"/>
  <c r="W38" i="23"/>
  <c r="U38" i="23"/>
  <c r="S38" i="23"/>
  <c r="AC38" i="23" s="1"/>
  <c r="R38" i="23"/>
  <c r="Q38" i="23"/>
  <c r="AB38" i="23" s="1"/>
  <c r="N38" i="23" s="1"/>
  <c r="E36" i="10" s="1"/>
  <c r="AA37" i="23"/>
  <c r="Y37" i="23"/>
  <c r="W37" i="23"/>
  <c r="U37" i="23"/>
  <c r="S37" i="23"/>
  <c r="AC37" i="23" s="1"/>
  <c r="R37" i="23"/>
  <c r="Q37" i="23"/>
  <c r="AB37" i="23" s="1"/>
  <c r="N37" i="23" s="1"/>
  <c r="E35" i="10" s="1"/>
  <c r="AA36" i="23"/>
  <c r="Y36" i="23"/>
  <c r="W36" i="23"/>
  <c r="U36" i="23"/>
  <c r="S36" i="23"/>
  <c r="AC36" i="23" s="1"/>
  <c r="R36" i="23"/>
  <c r="Q36" i="23"/>
  <c r="AB36" i="23" s="1"/>
  <c r="N36" i="23" s="1"/>
  <c r="E34" i="10" s="1"/>
  <c r="AA35" i="23"/>
  <c r="Y35" i="23"/>
  <c r="W35" i="23"/>
  <c r="U35" i="23"/>
  <c r="S35" i="23"/>
  <c r="AC35" i="23" s="1"/>
  <c r="R35" i="23"/>
  <c r="Q35" i="23"/>
  <c r="AB35" i="23" s="1"/>
  <c r="N35" i="23" s="1"/>
  <c r="E33" i="10" s="1"/>
  <c r="AA34" i="23"/>
  <c r="Y34" i="23"/>
  <c r="W34" i="23"/>
  <c r="U34" i="23"/>
  <c r="S34" i="23"/>
  <c r="AC34" i="23" s="1"/>
  <c r="R34" i="23"/>
  <c r="Q34" i="23"/>
  <c r="AB34" i="23" s="1"/>
  <c r="N34" i="23" s="1"/>
  <c r="E32" i="10" s="1"/>
  <c r="AA33" i="23"/>
  <c r="Y33" i="23"/>
  <c r="W33" i="23"/>
  <c r="U33" i="23"/>
  <c r="S33" i="23"/>
  <c r="AC33" i="23" s="1"/>
  <c r="R33" i="23"/>
  <c r="Q33" i="23"/>
  <c r="AB33" i="23" s="1"/>
  <c r="N33" i="23" s="1"/>
  <c r="E31" i="10" s="1"/>
  <c r="AA32" i="23"/>
  <c r="Y32" i="23"/>
  <c r="W32" i="23"/>
  <c r="U32" i="23"/>
  <c r="S32" i="23"/>
  <c r="AC32" i="23" s="1"/>
  <c r="R32" i="23"/>
  <c r="Q32" i="23"/>
  <c r="AB32" i="23" s="1"/>
  <c r="N32" i="23" s="1"/>
  <c r="E30" i="10" s="1"/>
  <c r="AA31" i="23"/>
  <c r="Y31" i="23"/>
  <c r="W31" i="23"/>
  <c r="U31" i="23"/>
  <c r="S31" i="23"/>
  <c r="AC31" i="23" s="1"/>
  <c r="R31" i="23"/>
  <c r="Q31" i="23"/>
  <c r="AB31" i="23" s="1"/>
  <c r="N31" i="23" s="1"/>
  <c r="E29" i="10" s="1"/>
  <c r="AA30" i="23"/>
  <c r="Y30" i="23"/>
  <c r="W30" i="23"/>
  <c r="U30" i="23"/>
  <c r="S30" i="23"/>
  <c r="AC30" i="23" s="1"/>
  <c r="R30" i="23"/>
  <c r="Q30" i="23"/>
  <c r="AB30" i="23" s="1"/>
  <c r="N30" i="23" s="1"/>
  <c r="E28" i="10" s="1"/>
  <c r="AA29" i="23"/>
  <c r="Y29" i="23"/>
  <c r="W29" i="23"/>
  <c r="U29" i="23"/>
  <c r="S29" i="23"/>
  <c r="AC29" i="23" s="1"/>
  <c r="R29" i="23"/>
  <c r="Q29" i="23"/>
  <c r="AB29" i="23" s="1"/>
  <c r="N29" i="23" s="1"/>
  <c r="E27" i="10" s="1"/>
  <c r="AA28" i="23"/>
  <c r="Y28" i="23"/>
  <c r="W28" i="23"/>
  <c r="U28" i="23"/>
  <c r="S28" i="23"/>
  <c r="AC28" i="23" s="1"/>
  <c r="R28" i="23"/>
  <c r="Q28" i="23"/>
  <c r="AB28" i="23" s="1"/>
  <c r="N28" i="23" s="1"/>
  <c r="E26" i="10" s="1"/>
  <c r="AA27" i="23"/>
  <c r="Y27" i="23"/>
  <c r="W27" i="23"/>
  <c r="U27" i="23"/>
  <c r="S27" i="23"/>
  <c r="AC27" i="23" s="1"/>
  <c r="R27" i="23"/>
  <c r="Q27" i="23"/>
  <c r="AB27" i="23" s="1"/>
  <c r="N27" i="23" s="1"/>
  <c r="E25" i="10" s="1"/>
  <c r="AA26" i="23"/>
  <c r="Y26" i="23"/>
  <c r="W26" i="23"/>
  <c r="U26" i="23"/>
  <c r="S26" i="23"/>
  <c r="AC26" i="23" s="1"/>
  <c r="R26" i="23"/>
  <c r="Q26" i="23"/>
  <c r="AB26" i="23" s="1"/>
  <c r="N26" i="23" s="1"/>
  <c r="E24" i="10" s="1"/>
  <c r="AA25" i="23"/>
  <c r="Y25" i="23"/>
  <c r="W25" i="23"/>
  <c r="U25" i="23"/>
  <c r="S25" i="23"/>
  <c r="AC25" i="23" s="1"/>
  <c r="R25" i="23"/>
  <c r="Q25" i="23"/>
  <c r="AB25" i="23" s="1"/>
  <c r="N25" i="23" s="1"/>
  <c r="E23" i="10" s="1"/>
  <c r="AA24" i="23"/>
  <c r="Y24" i="23"/>
  <c r="W24" i="23"/>
  <c r="U24" i="23"/>
  <c r="S24" i="23"/>
  <c r="AC24" i="23" s="1"/>
  <c r="R24" i="23"/>
  <c r="Q24" i="23"/>
  <c r="AB24" i="23" s="1"/>
  <c r="N24" i="23" s="1"/>
  <c r="E22" i="10" s="1"/>
  <c r="AA23" i="23"/>
  <c r="Y23" i="23"/>
  <c r="W23" i="23"/>
  <c r="U23" i="23"/>
  <c r="S23" i="23"/>
  <c r="AC23" i="23" s="1"/>
  <c r="R23" i="23"/>
  <c r="Q23" i="23"/>
  <c r="AB23" i="23" s="1"/>
  <c r="N23" i="23" s="1"/>
  <c r="E21" i="10" s="1"/>
  <c r="AA22" i="23"/>
  <c r="Y22" i="23"/>
  <c r="W22" i="23"/>
  <c r="U22" i="23"/>
  <c r="S22" i="23"/>
  <c r="AC22" i="23" s="1"/>
  <c r="R22" i="23"/>
  <c r="Q22" i="23"/>
  <c r="AB22" i="23" s="1"/>
  <c r="N22" i="23" s="1"/>
  <c r="E20" i="10" s="1"/>
  <c r="AA21" i="23"/>
  <c r="Y21" i="23"/>
  <c r="W21" i="23"/>
  <c r="U21" i="23"/>
  <c r="S21" i="23"/>
  <c r="AC21" i="23" s="1"/>
  <c r="R21" i="23"/>
  <c r="Q21" i="23"/>
  <c r="AB21" i="23" s="1"/>
  <c r="N21" i="23" s="1"/>
  <c r="E19" i="10" s="1"/>
  <c r="AA20" i="23"/>
  <c r="Y20" i="23"/>
  <c r="W20" i="23"/>
  <c r="U20" i="23"/>
  <c r="S20" i="23"/>
  <c r="AC20" i="23" s="1"/>
  <c r="R20" i="23"/>
  <c r="Q20" i="23"/>
  <c r="AB20" i="23" s="1"/>
  <c r="N20" i="23" s="1"/>
  <c r="E18" i="10" s="1"/>
  <c r="AA19" i="23"/>
  <c r="Y19" i="23"/>
  <c r="W19" i="23"/>
  <c r="U19" i="23"/>
  <c r="S19" i="23"/>
  <c r="AC19" i="23" s="1"/>
  <c r="R19" i="23"/>
  <c r="Q19" i="23"/>
  <c r="AB19" i="23" s="1"/>
  <c r="N19" i="23" s="1"/>
  <c r="E17" i="10" s="1"/>
  <c r="AA18" i="23"/>
  <c r="Y18" i="23"/>
  <c r="W18" i="23"/>
  <c r="U18" i="23"/>
  <c r="S18" i="23"/>
  <c r="AC18" i="23" s="1"/>
  <c r="R18" i="23"/>
  <c r="Q18" i="23"/>
  <c r="AB18" i="23" s="1"/>
  <c r="N18" i="23" s="1"/>
  <c r="E16" i="10" s="1"/>
  <c r="AA17" i="23"/>
  <c r="Y17" i="23"/>
  <c r="W17" i="23"/>
  <c r="U17" i="23"/>
  <c r="S17" i="23"/>
  <c r="AC17" i="23" s="1"/>
  <c r="R17" i="23"/>
  <c r="Q17" i="23"/>
  <c r="AB17" i="23" s="1"/>
  <c r="N17" i="23" s="1"/>
  <c r="E15" i="10" s="1"/>
  <c r="AA16" i="23"/>
  <c r="Y16" i="23"/>
  <c r="W16" i="23"/>
  <c r="U16" i="23"/>
  <c r="S16" i="23"/>
  <c r="AC16" i="23" s="1"/>
  <c r="R16" i="23"/>
  <c r="Q16" i="23"/>
  <c r="AB16" i="23" s="1"/>
  <c r="N16" i="23" s="1"/>
  <c r="E14" i="10" s="1"/>
  <c r="AA15" i="23"/>
  <c r="Y15" i="23"/>
  <c r="W15" i="23"/>
  <c r="U15" i="23"/>
  <c r="S15" i="23"/>
  <c r="AC15" i="23" s="1"/>
  <c r="R15" i="23"/>
  <c r="Q15" i="23"/>
  <c r="AB15" i="23" s="1"/>
  <c r="N15" i="23" s="1"/>
  <c r="E13" i="10" s="1"/>
  <c r="AA14" i="23"/>
  <c r="Y14" i="23"/>
  <c r="W14" i="23"/>
  <c r="U14" i="23"/>
  <c r="S14" i="23"/>
  <c r="AC14" i="23" s="1"/>
  <c r="R14" i="23"/>
  <c r="Q14" i="23"/>
  <c r="AB14" i="23" s="1"/>
  <c r="N14" i="23" s="1"/>
  <c r="E12" i="10" s="1"/>
  <c r="AA13" i="23"/>
  <c r="Y13" i="23"/>
  <c r="W13" i="23"/>
  <c r="U13" i="23"/>
  <c r="S13" i="23"/>
  <c r="AC13" i="23" s="1"/>
  <c r="R13" i="23"/>
  <c r="Q13" i="23"/>
  <c r="AB13" i="23" s="1"/>
  <c r="N13" i="23" s="1"/>
  <c r="E11" i="10" s="1"/>
  <c r="AA12" i="23"/>
  <c r="Y12" i="23"/>
  <c r="W12" i="23"/>
  <c r="U12" i="23"/>
  <c r="S12" i="23"/>
  <c r="AC12" i="23" s="1"/>
  <c r="R12" i="23"/>
  <c r="Q12" i="23"/>
  <c r="AB12" i="23" s="1"/>
  <c r="N12" i="23" s="1"/>
  <c r="E10" i="10" s="1"/>
  <c r="AA11" i="23"/>
  <c r="Y11" i="23"/>
  <c r="W11" i="23"/>
  <c r="U11" i="23"/>
  <c r="S11" i="23"/>
  <c r="AC11" i="23" s="1"/>
  <c r="R11" i="23"/>
  <c r="Q11" i="23"/>
  <c r="AB11" i="23" s="1"/>
  <c r="N11" i="23" s="1"/>
  <c r="E9" i="10" s="1"/>
  <c r="AA10" i="23"/>
  <c r="Y10" i="23"/>
  <c r="W10" i="23"/>
  <c r="U10" i="23"/>
  <c r="S10" i="23"/>
  <c r="AC10" i="23" s="1"/>
  <c r="R10" i="23"/>
  <c r="Q10" i="23"/>
  <c r="AB10" i="23" s="1"/>
  <c r="N10" i="23" s="1"/>
  <c r="E8" i="10" s="1"/>
  <c r="J41" i="15"/>
  <c r="J39" i="15"/>
  <c r="H39" i="15"/>
  <c r="F39" i="15"/>
  <c r="F27" i="15"/>
  <c r="L44" i="16"/>
  <c r="L42" i="9" s="1"/>
  <c r="N43" i="16"/>
  <c r="L41" i="10" s="1"/>
  <c r="L42" i="16"/>
  <c r="L40" i="9" s="1"/>
  <c r="H42" i="16"/>
  <c r="L41" i="5" s="1"/>
  <c r="N39" i="16"/>
  <c r="L37" i="10" s="1"/>
  <c r="N37" i="16"/>
  <c r="L35" i="10" s="1"/>
  <c r="L36" i="16"/>
  <c r="L34" i="9" s="1"/>
  <c r="N35" i="16"/>
  <c r="L33" i="10" s="1"/>
  <c r="L34" i="16"/>
  <c r="L32" i="9" s="1"/>
  <c r="H34" i="16"/>
  <c r="L33" i="5" s="1"/>
  <c r="N31" i="16"/>
  <c r="L29" i="10" s="1"/>
  <c r="N29" i="16"/>
  <c r="L27" i="10" s="1"/>
  <c r="L28" i="16"/>
  <c r="L26" i="9" s="1"/>
  <c r="N27" i="16"/>
  <c r="L25" i="10" s="1"/>
  <c r="L26" i="16"/>
  <c r="L24" i="9" s="1"/>
  <c r="H26" i="16"/>
  <c r="L43" i="18"/>
  <c r="H41" i="18"/>
  <c r="J40" i="5" s="1"/>
  <c r="J39" i="18"/>
  <c r="J38" i="6" s="1"/>
  <c r="H39" i="18"/>
  <c r="F39" i="18"/>
  <c r="J43" i="20"/>
  <c r="F43" i="20"/>
  <c r="J39" i="20"/>
  <c r="F39" i="20"/>
  <c r="F43" i="21"/>
  <c r="L43" i="22"/>
  <c r="J41" i="22"/>
  <c r="F40" i="6" s="1"/>
  <c r="F37" i="22"/>
  <c r="H43" i="23"/>
  <c r="J41" i="23"/>
  <c r="E40" i="6" s="1"/>
  <c r="H41" i="23"/>
  <c r="N22" i="24"/>
  <c r="N32" i="24"/>
  <c r="L16" i="24"/>
  <c r="L17" i="24"/>
  <c r="L28" i="24"/>
  <c r="L32" i="24"/>
  <c r="L33" i="24"/>
  <c r="L44" i="24"/>
  <c r="F20" i="24"/>
  <c r="F36" i="24"/>
  <c r="AB16" i="24"/>
  <c r="N16" i="24" s="1"/>
  <c r="AB20" i="24"/>
  <c r="N20" i="24" s="1"/>
  <c r="AB21" i="24"/>
  <c r="N21" i="24" s="1"/>
  <c r="AB24" i="24"/>
  <c r="N24" i="24" s="1"/>
  <c r="AB25" i="24"/>
  <c r="N25" i="24" s="1"/>
  <c r="AB32" i="24"/>
  <c r="AB36" i="24"/>
  <c r="N36" i="24" s="1"/>
  <c r="AB37" i="24"/>
  <c r="N37" i="24" s="1"/>
  <c r="AB40" i="24"/>
  <c r="N40" i="24" s="1"/>
  <c r="AB41" i="24"/>
  <c r="N41" i="24" s="1"/>
  <c r="AB44" i="24"/>
  <c r="N44" i="24" s="1"/>
  <c r="Z14" i="24"/>
  <c r="L14" i="24" s="1"/>
  <c r="Z16" i="24"/>
  <c r="Z17" i="24"/>
  <c r="Z18" i="24"/>
  <c r="L18" i="24" s="1"/>
  <c r="Z20" i="24"/>
  <c r="L20" i="24" s="1"/>
  <c r="Z21" i="24"/>
  <c r="L21" i="24" s="1"/>
  <c r="Z22" i="24"/>
  <c r="L22" i="24" s="1"/>
  <c r="Z24" i="24"/>
  <c r="L24" i="24" s="1"/>
  <c r="Z25" i="24"/>
  <c r="L25" i="24" s="1"/>
  <c r="Z26" i="24"/>
  <c r="L26" i="24" s="1"/>
  <c r="Z28" i="24"/>
  <c r="Z29" i="24"/>
  <c r="L29" i="24" s="1"/>
  <c r="Z30" i="24"/>
  <c r="L30" i="24" s="1"/>
  <c r="Z32" i="24"/>
  <c r="Z33" i="24"/>
  <c r="Z34" i="24"/>
  <c r="L34" i="24" s="1"/>
  <c r="Z36" i="24"/>
  <c r="L36" i="24" s="1"/>
  <c r="Z37" i="24"/>
  <c r="L37" i="24" s="1"/>
  <c r="Z38" i="24"/>
  <c r="L38" i="24" s="1"/>
  <c r="Z40" i="24"/>
  <c r="L40" i="24" s="1"/>
  <c r="Z41" i="24"/>
  <c r="L41" i="24" s="1"/>
  <c r="Z42" i="24"/>
  <c r="L42" i="24" s="1"/>
  <c r="Z44" i="24"/>
  <c r="X15" i="24"/>
  <c r="J15" i="24" s="1"/>
  <c r="X19" i="24"/>
  <c r="J19" i="24" s="1"/>
  <c r="X31" i="24"/>
  <c r="J31" i="24" s="1"/>
  <c r="X35" i="24"/>
  <c r="J35" i="24" s="1"/>
  <c r="V16" i="24"/>
  <c r="H16" i="24" s="1"/>
  <c r="V20" i="24"/>
  <c r="H20" i="24" s="1"/>
  <c r="V24" i="24"/>
  <c r="H24" i="24" s="1"/>
  <c r="V28" i="24"/>
  <c r="H28" i="24" s="1"/>
  <c r="V32" i="24"/>
  <c r="H32" i="24" s="1"/>
  <c r="V36" i="24"/>
  <c r="H36" i="24" s="1"/>
  <c r="V40" i="24"/>
  <c r="H40" i="24" s="1"/>
  <c r="V44" i="24"/>
  <c r="H44" i="24" s="1"/>
  <c r="T16" i="24"/>
  <c r="F16" i="24" s="1"/>
  <c r="T17" i="24"/>
  <c r="F17" i="24" s="1"/>
  <c r="T20" i="24"/>
  <c r="T21" i="24"/>
  <c r="F21" i="24" s="1"/>
  <c r="T24" i="24"/>
  <c r="F24" i="24" s="1"/>
  <c r="T25" i="24"/>
  <c r="F25" i="24" s="1"/>
  <c r="T28" i="24"/>
  <c r="F28" i="24" s="1"/>
  <c r="T29" i="24"/>
  <c r="F29" i="24" s="1"/>
  <c r="T32" i="24"/>
  <c r="F32" i="24" s="1"/>
  <c r="T33" i="24"/>
  <c r="F33" i="24" s="1"/>
  <c r="T36" i="24"/>
  <c r="T37" i="24"/>
  <c r="F37" i="24" s="1"/>
  <c r="T40" i="24"/>
  <c r="F40" i="24" s="1"/>
  <c r="T41" i="24"/>
  <c r="F41" i="24" s="1"/>
  <c r="T44" i="24"/>
  <c r="F44" i="24" s="1"/>
  <c r="Q11" i="24"/>
  <c r="Q12" i="24"/>
  <c r="Q13" i="24"/>
  <c r="Q14" i="24"/>
  <c r="AB14" i="24" s="1"/>
  <c r="N14" i="24" s="1"/>
  <c r="Q15" i="24"/>
  <c r="Q16" i="24"/>
  <c r="X16" i="24" s="1"/>
  <c r="J16" i="24" s="1"/>
  <c r="Q17" i="24"/>
  <c r="X17" i="24" s="1"/>
  <c r="J17" i="24" s="1"/>
  <c r="Q18" i="24"/>
  <c r="AB18" i="24" s="1"/>
  <c r="N18" i="24" s="1"/>
  <c r="Q19" i="24"/>
  <c r="Q20" i="24"/>
  <c r="X20" i="24" s="1"/>
  <c r="J20" i="24" s="1"/>
  <c r="Q21" i="24"/>
  <c r="X21" i="24" s="1"/>
  <c r="J21" i="24" s="1"/>
  <c r="Q22" i="24"/>
  <c r="AB22" i="24" s="1"/>
  <c r="Q23" i="24"/>
  <c r="Q24" i="24"/>
  <c r="X24" i="24" s="1"/>
  <c r="J24" i="24" s="1"/>
  <c r="Q25" i="24"/>
  <c r="X25" i="24" s="1"/>
  <c r="J25" i="24" s="1"/>
  <c r="Q26" i="24"/>
  <c r="AB26" i="24" s="1"/>
  <c r="N26" i="24" s="1"/>
  <c r="Q27" i="24"/>
  <c r="Q28" i="24"/>
  <c r="AB28" i="24" s="1"/>
  <c r="N28" i="24" s="1"/>
  <c r="Q29" i="24"/>
  <c r="AB29" i="24" s="1"/>
  <c r="N29" i="24" s="1"/>
  <c r="Q30" i="24"/>
  <c r="AB30" i="24" s="1"/>
  <c r="N30" i="24" s="1"/>
  <c r="Q31" i="24"/>
  <c r="Q32" i="24"/>
  <c r="X32" i="24" s="1"/>
  <c r="J32" i="24" s="1"/>
  <c r="Q33" i="24"/>
  <c r="X33" i="24" s="1"/>
  <c r="J33" i="24" s="1"/>
  <c r="Q34" i="24"/>
  <c r="AB34" i="24" s="1"/>
  <c r="N34" i="24" s="1"/>
  <c r="Q35" i="24"/>
  <c r="Q36" i="24"/>
  <c r="X36" i="24" s="1"/>
  <c r="J36" i="24" s="1"/>
  <c r="Q37" i="24"/>
  <c r="X37" i="24" s="1"/>
  <c r="J37" i="24" s="1"/>
  <c r="Q38" i="24"/>
  <c r="V38" i="24" s="1"/>
  <c r="H38" i="24" s="1"/>
  <c r="Q39" i="24"/>
  <c r="Q40" i="24"/>
  <c r="X40" i="24" s="1"/>
  <c r="J40" i="24" s="1"/>
  <c r="Q41" i="24"/>
  <c r="X41" i="24" s="1"/>
  <c r="J41" i="24" s="1"/>
  <c r="Q42" i="24"/>
  <c r="V42" i="24" s="1"/>
  <c r="H42" i="24" s="1"/>
  <c r="Q43" i="24"/>
  <c r="Q44" i="24"/>
  <c r="X44" i="24" s="1"/>
  <c r="J44" i="24" s="1"/>
  <c r="Q10" i="24"/>
  <c r="R11" i="24"/>
  <c r="S11" i="24"/>
  <c r="R12" i="24"/>
  <c r="S12" i="24"/>
  <c r="R13" i="24"/>
  <c r="S13" i="24"/>
  <c r="AC13" i="24" s="1"/>
  <c r="R14" i="24"/>
  <c r="S14" i="24"/>
  <c r="R15" i="24"/>
  <c r="S15" i="24"/>
  <c r="AC15" i="24" s="1"/>
  <c r="R16" i="24"/>
  <c r="S16" i="24"/>
  <c r="R17" i="24"/>
  <c r="S17" i="24"/>
  <c r="AC17" i="24" s="1"/>
  <c r="R18" i="24"/>
  <c r="S18" i="24"/>
  <c r="R19" i="24"/>
  <c r="S19" i="24"/>
  <c r="AC19" i="24" s="1"/>
  <c r="R20" i="24"/>
  <c r="S20" i="24"/>
  <c r="R21" i="24"/>
  <c r="S21" i="24"/>
  <c r="AC21" i="24" s="1"/>
  <c r="R22" i="24"/>
  <c r="S22" i="24"/>
  <c r="R23" i="24"/>
  <c r="S23" i="24"/>
  <c r="AC23" i="24" s="1"/>
  <c r="R24" i="24"/>
  <c r="S24" i="24"/>
  <c r="R25" i="24"/>
  <c r="D23" i="10" s="1"/>
  <c r="S25" i="24"/>
  <c r="AC25" i="24" s="1"/>
  <c r="R26" i="24"/>
  <c r="S26" i="24"/>
  <c r="R27" i="24"/>
  <c r="S27" i="24"/>
  <c r="AC27" i="24" s="1"/>
  <c r="R28" i="24"/>
  <c r="S28" i="24"/>
  <c r="R29" i="24"/>
  <c r="S29" i="24"/>
  <c r="AC29" i="24" s="1"/>
  <c r="R30" i="24"/>
  <c r="S30" i="24"/>
  <c r="R31" i="24"/>
  <c r="S31" i="24"/>
  <c r="AC31" i="24" s="1"/>
  <c r="R32" i="24"/>
  <c r="S32" i="24"/>
  <c r="R33" i="24"/>
  <c r="S33" i="24"/>
  <c r="AC33" i="24" s="1"/>
  <c r="R34" i="24"/>
  <c r="S34" i="24"/>
  <c r="R35" i="24"/>
  <c r="S35" i="24"/>
  <c r="AC35" i="24" s="1"/>
  <c r="R36" i="24"/>
  <c r="S36" i="24"/>
  <c r="R37" i="24"/>
  <c r="S37" i="24"/>
  <c r="AC37" i="24" s="1"/>
  <c r="R38" i="24"/>
  <c r="S38" i="24"/>
  <c r="R39" i="24"/>
  <c r="S39" i="24"/>
  <c r="AC39" i="24" s="1"/>
  <c r="R40" i="24"/>
  <c r="S40" i="24"/>
  <c r="R41" i="24"/>
  <c r="S41" i="24"/>
  <c r="AC41" i="24" s="1"/>
  <c r="R42" i="24"/>
  <c r="S42" i="24"/>
  <c r="R43" i="24"/>
  <c r="S43" i="24"/>
  <c r="AC43" i="24" s="1"/>
  <c r="R44" i="24"/>
  <c r="S44" i="24"/>
  <c r="U11" i="24"/>
  <c r="W11" i="24"/>
  <c r="Y11" i="24"/>
  <c r="AA11" i="24"/>
  <c r="U12" i="24"/>
  <c r="W12" i="24"/>
  <c r="Y12" i="24"/>
  <c r="AA12" i="24"/>
  <c r="U13" i="24"/>
  <c r="W13" i="24"/>
  <c r="Y13" i="24"/>
  <c r="AA13" i="24"/>
  <c r="U14" i="24"/>
  <c r="W14" i="24"/>
  <c r="Y14" i="24"/>
  <c r="AA14" i="24"/>
  <c r="U15" i="24"/>
  <c r="W15" i="24"/>
  <c r="Y15" i="24"/>
  <c r="AA15" i="24"/>
  <c r="U16" i="24"/>
  <c r="W16" i="24"/>
  <c r="Y16" i="24"/>
  <c r="AA16" i="24"/>
  <c r="U17" i="24"/>
  <c r="W17" i="24"/>
  <c r="Y17" i="24"/>
  <c r="AA17" i="24"/>
  <c r="U18" i="24"/>
  <c r="W18" i="24"/>
  <c r="Y18" i="24"/>
  <c r="AA18" i="24"/>
  <c r="U19" i="24"/>
  <c r="W19" i="24"/>
  <c r="Y19" i="24"/>
  <c r="AA19" i="24"/>
  <c r="U20" i="24"/>
  <c r="W20" i="24"/>
  <c r="Y20" i="24"/>
  <c r="AA20" i="24"/>
  <c r="U21" i="24"/>
  <c r="W21" i="24"/>
  <c r="Y21" i="24"/>
  <c r="AA21" i="24"/>
  <c r="U22" i="24"/>
  <c r="W22" i="24"/>
  <c r="Y22" i="24"/>
  <c r="AA22" i="24"/>
  <c r="U23" i="24"/>
  <c r="W23" i="24"/>
  <c r="Y23" i="24"/>
  <c r="AA23" i="24"/>
  <c r="U24" i="24"/>
  <c r="W24" i="24"/>
  <c r="Y24" i="24"/>
  <c r="AA24" i="24"/>
  <c r="U25" i="24"/>
  <c r="W25" i="24"/>
  <c r="Y25" i="24"/>
  <c r="AA25" i="24"/>
  <c r="U26" i="24"/>
  <c r="W26" i="24"/>
  <c r="Y26" i="24"/>
  <c r="AA26" i="24"/>
  <c r="U27" i="24"/>
  <c r="W27" i="24"/>
  <c r="Y27" i="24"/>
  <c r="AA27" i="24"/>
  <c r="U28" i="24"/>
  <c r="W28" i="24"/>
  <c r="Y28" i="24"/>
  <c r="AA28" i="24"/>
  <c r="U29" i="24"/>
  <c r="W29" i="24"/>
  <c r="Y29" i="24"/>
  <c r="AA29" i="24"/>
  <c r="U30" i="24"/>
  <c r="W30" i="24"/>
  <c r="Y30" i="24"/>
  <c r="AA30" i="24"/>
  <c r="U31" i="24"/>
  <c r="W31" i="24"/>
  <c r="Y31" i="24"/>
  <c r="AA31" i="24"/>
  <c r="U32" i="24"/>
  <c r="W32" i="24"/>
  <c r="Y32" i="24"/>
  <c r="AA32" i="24"/>
  <c r="U33" i="24"/>
  <c r="W33" i="24"/>
  <c r="Y33" i="24"/>
  <c r="AA33" i="24"/>
  <c r="U34" i="24"/>
  <c r="W34" i="24"/>
  <c r="Y34" i="24"/>
  <c r="AA34" i="24"/>
  <c r="U35" i="24"/>
  <c r="W35" i="24"/>
  <c r="Y35" i="24"/>
  <c r="AA35" i="24"/>
  <c r="U36" i="24"/>
  <c r="W36" i="24"/>
  <c r="Y36" i="24"/>
  <c r="AA36" i="24"/>
  <c r="U37" i="24"/>
  <c r="W37" i="24"/>
  <c r="Y37" i="24"/>
  <c r="AA37" i="24"/>
  <c r="U38" i="24"/>
  <c r="W38" i="24"/>
  <c r="Y38" i="24"/>
  <c r="AA38" i="24"/>
  <c r="U39" i="24"/>
  <c r="W39" i="24"/>
  <c r="Y39" i="24"/>
  <c r="AA39" i="24"/>
  <c r="U40" i="24"/>
  <c r="W40" i="24"/>
  <c r="Y40" i="24"/>
  <c r="AA40" i="24"/>
  <c r="U41" i="24"/>
  <c r="W41" i="24"/>
  <c r="Y41" i="24"/>
  <c r="AA41" i="24"/>
  <c r="U42" i="24"/>
  <c r="W42" i="24"/>
  <c r="Y42" i="24"/>
  <c r="AA42" i="24"/>
  <c r="U43" i="24"/>
  <c r="W43" i="24"/>
  <c r="Y43" i="24"/>
  <c r="AA43" i="24"/>
  <c r="U44" i="24"/>
  <c r="W44" i="24"/>
  <c r="Y44" i="24"/>
  <c r="AA44" i="24"/>
  <c r="AA10" i="24"/>
  <c r="Y10" i="24"/>
  <c r="W10" i="24"/>
  <c r="U10" i="24"/>
  <c r="S10" i="24"/>
  <c r="AC10" i="24" s="1"/>
  <c r="R10" i="24"/>
  <c r="AC12" i="24"/>
  <c r="AC14" i="24"/>
  <c r="AC16" i="24"/>
  <c r="AC18" i="24"/>
  <c r="AC20" i="24"/>
  <c r="AC22" i="24"/>
  <c r="AC24" i="24"/>
  <c r="AC26" i="24"/>
  <c r="AC28" i="24"/>
  <c r="AC30" i="24"/>
  <c r="AC32" i="24"/>
  <c r="AC34" i="24"/>
  <c r="AC36" i="24"/>
  <c r="AC38" i="24"/>
  <c r="AC40" i="24"/>
  <c r="AC42" i="24"/>
  <c r="AC44" i="24"/>
  <c r="E46" i="15"/>
  <c r="A46" i="15"/>
  <c r="C44" i="15"/>
  <c r="B44" i="15"/>
  <c r="A44" i="15"/>
  <c r="C43" i="15"/>
  <c r="B43" i="15"/>
  <c r="A43" i="15"/>
  <c r="C42" i="15"/>
  <c r="B42" i="15"/>
  <c r="A42" i="15"/>
  <c r="M39" i="10"/>
  <c r="M40" i="6"/>
  <c r="C41" i="15"/>
  <c r="B41" i="15"/>
  <c r="A41" i="15"/>
  <c r="C40" i="15"/>
  <c r="B40" i="15"/>
  <c r="A40" i="15"/>
  <c r="M37" i="9"/>
  <c r="M38" i="6"/>
  <c r="M38" i="5"/>
  <c r="C39" i="15"/>
  <c r="B39" i="15"/>
  <c r="A39" i="15"/>
  <c r="C38" i="15"/>
  <c r="B38" i="15"/>
  <c r="A38" i="15"/>
  <c r="M36" i="6"/>
  <c r="C37" i="15"/>
  <c r="B37" i="15"/>
  <c r="A37" i="15"/>
  <c r="C36" i="15"/>
  <c r="B36" i="15"/>
  <c r="A36" i="15"/>
  <c r="C35" i="15"/>
  <c r="B35" i="15"/>
  <c r="A35" i="15"/>
  <c r="C34" i="15"/>
  <c r="B34" i="15"/>
  <c r="A34" i="15"/>
  <c r="M32" i="6"/>
  <c r="C33" i="15"/>
  <c r="B33" i="15"/>
  <c r="A33" i="15"/>
  <c r="C32" i="15"/>
  <c r="B32" i="15"/>
  <c r="A32" i="15"/>
  <c r="C31" i="15"/>
  <c r="B31" i="15"/>
  <c r="A31" i="15"/>
  <c r="C30" i="15"/>
  <c r="B30" i="15"/>
  <c r="A30" i="15"/>
  <c r="C29" i="15"/>
  <c r="B29" i="15"/>
  <c r="A29" i="15"/>
  <c r="C28" i="15"/>
  <c r="B28" i="15"/>
  <c r="A28" i="15"/>
  <c r="C27" i="15"/>
  <c r="B27" i="15"/>
  <c r="A27" i="15"/>
  <c r="C26" i="15"/>
  <c r="B26" i="15"/>
  <c r="A26" i="15"/>
  <c r="C25" i="15"/>
  <c r="B25" i="15"/>
  <c r="A25" i="15"/>
  <c r="C24" i="15"/>
  <c r="B24" i="15"/>
  <c r="A24" i="15"/>
  <c r="C23" i="15"/>
  <c r="B23" i="15"/>
  <c r="A23" i="15"/>
  <c r="C22" i="15"/>
  <c r="B22" i="15"/>
  <c r="A22" i="15"/>
  <c r="C21" i="15"/>
  <c r="B21" i="15"/>
  <c r="A21" i="15"/>
  <c r="C20" i="15"/>
  <c r="B20" i="15"/>
  <c r="A20" i="15"/>
  <c r="C19" i="15"/>
  <c r="B19" i="15"/>
  <c r="A19" i="15"/>
  <c r="C18" i="15"/>
  <c r="B18" i="15"/>
  <c r="A18" i="15"/>
  <c r="C17" i="15"/>
  <c r="B17" i="15"/>
  <c r="A17" i="15"/>
  <c r="C16" i="15"/>
  <c r="B16" i="15"/>
  <c r="A16" i="15"/>
  <c r="C15" i="15"/>
  <c r="B15" i="15"/>
  <c r="A15" i="15"/>
  <c r="C14" i="15"/>
  <c r="B14" i="15"/>
  <c r="A14" i="15"/>
  <c r="C13" i="15"/>
  <c r="B13" i="15"/>
  <c r="A13" i="15"/>
  <c r="C12" i="15"/>
  <c r="B12" i="15"/>
  <c r="A12" i="15"/>
  <c r="C11" i="15"/>
  <c r="B11" i="15"/>
  <c r="A11" i="15"/>
  <c r="C10" i="15"/>
  <c r="B10" i="15"/>
  <c r="A10" i="15"/>
  <c r="O8" i="15"/>
  <c r="C6" i="15"/>
  <c r="B6" i="15"/>
  <c r="A6" i="15"/>
  <c r="N4" i="15"/>
  <c r="L4" i="15"/>
  <c r="A4" i="15"/>
  <c r="N3" i="15"/>
  <c r="L3" i="15"/>
  <c r="A3" i="15"/>
  <c r="N2" i="15"/>
  <c r="L2" i="15"/>
  <c r="A2" i="15"/>
  <c r="N1" i="15"/>
  <c r="L1" i="15"/>
  <c r="A1" i="15"/>
  <c r="E46" i="16"/>
  <c r="A46" i="16"/>
  <c r="L42" i="10"/>
  <c r="L43" i="6"/>
  <c r="C44" i="16"/>
  <c r="B44" i="16"/>
  <c r="A44" i="16"/>
  <c r="C43" i="16"/>
  <c r="B43" i="16"/>
  <c r="A43" i="16"/>
  <c r="L40" i="10"/>
  <c r="C42" i="16"/>
  <c r="B42" i="16"/>
  <c r="A42" i="16"/>
  <c r="C41" i="16"/>
  <c r="B41" i="16"/>
  <c r="A41" i="16"/>
  <c r="C40" i="16"/>
  <c r="B40" i="16"/>
  <c r="A40" i="16"/>
  <c r="C39" i="16"/>
  <c r="B39" i="16"/>
  <c r="A39" i="16"/>
  <c r="L36" i="10"/>
  <c r="C38" i="16"/>
  <c r="B38" i="16"/>
  <c r="A38" i="16"/>
  <c r="C37" i="16"/>
  <c r="B37" i="16"/>
  <c r="A37" i="16"/>
  <c r="L34" i="10"/>
  <c r="L35" i="6"/>
  <c r="C36" i="16"/>
  <c r="B36" i="16"/>
  <c r="A36" i="16"/>
  <c r="C35" i="16"/>
  <c r="B35" i="16"/>
  <c r="A35" i="16"/>
  <c r="L32" i="10"/>
  <c r="C34" i="16"/>
  <c r="B34" i="16"/>
  <c r="A34" i="16"/>
  <c r="C33" i="16"/>
  <c r="B33" i="16"/>
  <c r="A33" i="16"/>
  <c r="C32" i="16"/>
  <c r="B32" i="16"/>
  <c r="A32" i="16"/>
  <c r="C31" i="16"/>
  <c r="B31" i="16"/>
  <c r="A31" i="16"/>
  <c r="C30" i="16"/>
  <c r="B30" i="16"/>
  <c r="A30" i="16"/>
  <c r="C29" i="16"/>
  <c r="B29" i="16"/>
  <c r="A29" i="16"/>
  <c r="L26" i="10"/>
  <c r="L27" i="6"/>
  <c r="C28" i="16"/>
  <c r="B28" i="16"/>
  <c r="A28" i="16"/>
  <c r="C27" i="16"/>
  <c r="B27" i="16"/>
  <c r="A27" i="16"/>
  <c r="L24" i="10"/>
  <c r="C26" i="16"/>
  <c r="B26" i="16"/>
  <c r="A26" i="16"/>
  <c r="C25" i="16"/>
  <c r="B25" i="16"/>
  <c r="A25" i="16"/>
  <c r="C24" i="16"/>
  <c r="B24" i="16"/>
  <c r="A24" i="16"/>
  <c r="C23" i="16"/>
  <c r="B23" i="16"/>
  <c r="A23" i="16"/>
  <c r="C22" i="16"/>
  <c r="B22" i="16"/>
  <c r="A22" i="16"/>
  <c r="C21" i="16"/>
  <c r="B21" i="16"/>
  <c r="A21" i="16"/>
  <c r="C20" i="16"/>
  <c r="B20" i="16"/>
  <c r="A20" i="16"/>
  <c r="C19" i="16"/>
  <c r="B19" i="16"/>
  <c r="A19" i="16"/>
  <c r="C18" i="16"/>
  <c r="B18" i="16"/>
  <c r="A18" i="16"/>
  <c r="C17" i="16"/>
  <c r="B17" i="16"/>
  <c r="A17" i="16"/>
  <c r="C16" i="16"/>
  <c r="B16" i="16"/>
  <c r="A16" i="16"/>
  <c r="C15" i="16"/>
  <c r="B15" i="16"/>
  <c r="A15" i="16"/>
  <c r="C14" i="16"/>
  <c r="B14" i="16"/>
  <c r="A14" i="16"/>
  <c r="C13" i="16"/>
  <c r="B13" i="16"/>
  <c r="A13" i="16"/>
  <c r="C12" i="16"/>
  <c r="B12" i="16"/>
  <c r="A12" i="16"/>
  <c r="C11" i="16"/>
  <c r="B11" i="16"/>
  <c r="A11" i="16"/>
  <c r="C10" i="16"/>
  <c r="B10" i="16"/>
  <c r="A10" i="16"/>
  <c r="O8" i="16"/>
  <c r="C6" i="16"/>
  <c r="B6" i="16"/>
  <c r="A6" i="16"/>
  <c r="N4" i="16"/>
  <c r="L4" i="16"/>
  <c r="A4" i="16"/>
  <c r="N3" i="16"/>
  <c r="L3" i="16"/>
  <c r="A3" i="16"/>
  <c r="N2" i="16"/>
  <c r="L2" i="16"/>
  <c r="A2" i="16"/>
  <c r="N1" i="16"/>
  <c r="L1" i="16"/>
  <c r="A1" i="16"/>
  <c r="E46" i="17"/>
  <c r="A46" i="17"/>
  <c r="C44" i="17"/>
  <c r="B44" i="17"/>
  <c r="A44" i="17"/>
  <c r="C43" i="17"/>
  <c r="B43" i="17"/>
  <c r="A43" i="17"/>
  <c r="C42" i="17"/>
  <c r="B42" i="17"/>
  <c r="A42" i="17"/>
  <c r="C41" i="17"/>
  <c r="B41" i="17"/>
  <c r="A41" i="17"/>
  <c r="C40" i="17"/>
  <c r="B40" i="17"/>
  <c r="A40" i="17"/>
  <c r="C39" i="17"/>
  <c r="B39" i="17"/>
  <c r="A39" i="17"/>
  <c r="C38" i="17"/>
  <c r="B38" i="17"/>
  <c r="A38" i="17"/>
  <c r="C37" i="17"/>
  <c r="B37" i="17"/>
  <c r="A37" i="17"/>
  <c r="C36" i="17"/>
  <c r="B36" i="17"/>
  <c r="A36" i="17"/>
  <c r="C35" i="17"/>
  <c r="B35" i="17"/>
  <c r="A35" i="17"/>
  <c r="C34" i="17"/>
  <c r="B34" i="17"/>
  <c r="A34" i="17"/>
  <c r="C33" i="17"/>
  <c r="B33" i="17"/>
  <c r="A33" i="17"/>
  <c r="C32" i="17"/>
  <c r="B32" i="17"/>
  <c r="A32" i="17"/>
  <c r="C31" i="17"/>
  <c r="B31" i="17"/>
  <c r="A31" i="17"/>
  <c r="C30" i="17"/>
  <c r="B30" i="17"/>
  <c r="A30" i="17"/>
  <c r="C29" i="17"/>
  <c r="B29" i="17"/>
  <c r="A29" i="17"/>
  <c r="C28" i="17"/>
  <c r="B28" i="17"/>
  <c r="A28" i="17"/>
  <c r="C27" i="17"/>
  <c r="B27" i="17"/>
  <c r="A27" i="17"/>
  <c r="C26" i="17"/>
  <c r="B26" i="17"/>
  <c r="A26" i="17"/>
  <c r="C25" i="17"/>
  <c r="B25" i="17"/>
  <c r="A25" i="17"/>
  <c r="C24" i="17"/>
  <c r="B24" i="17"/>
  <c r="A24" i="17"/>
  <c r="C23" i="17"/>
  <c r="B23" i="17"/>
  <c r="A23" i="17"/>
  <c r="C22" i="17"/>
  <c r="B22" i="17"/>
  <c r="A22" i="17"/>
  <c r="C21" i="17"/>
  <c r="B21" i="17"/>
  <c r="A21" i="17"/>
  <c r="C20" i="17"/>
  <c r="B20" i="17"/>
  <c r="A20" i="17"/>
  <c r="C19" i="17"/>
  <c r="B19" i="17"/>
  <c r="A19" i="17"/>
  <c r="C18" i="17"/>
  <c r="B18" i="17"/>
  <c r="A18" i="17"/>
  <c r="C17" i="17"/>
  <c r="B17" i="17"/>
  <c r="A17" i="17"/>
  <c r="C16" i="17"/>
  <c r="B16" i="17"/>
  <c r="A16" i="17"/>
  <c r="C15" i="17"/>
  <c r="B15" i="17"/>
  <c r="A15" i="17"/>
  <c r="C14" i="17"/>
  <c r="B14" i="17"/>
  <c r="A14" i="17"/>
  <c r="K11" i="10"/>
  <c r="C13" i="17"/>
  <c r="B13" i="17"/>
  <c r="A13" i="17"/>
  <c r="K10" i="10"/>
  <c r="C12" i="17"/>
  <c r="B12" i="17"/>
  <c r="A12" i="17"/>
  <c r="K9" i="10"/>
  <c r="C11" i="17"/>
  <c r="B11" i="17"/>
  <c r="A11" i="17"/>
  <c r="K8" i="10"/>
  <c r="C10" i="17"/>
  <c r="B10" i="17"/>
  <c r="A10" i="17"/>
  <c r="O8" i="17"/>
  <c r="C6" i="17"/>
  <c r="B6" i="17"/>
  <c r="A6" i="17"/>
  <c r="N4" i="17"/>
  <c r="L4" i="17"/>
  <c r="A4" i="17"/>
  <c r="N3" i="17"/>
  <c r="L3" i="17"/>
  <c r="A3" i="17"/>
  <c r="N2" i="17"/>
  <c r="L2" i="17"/>
  <c r="A2" i="17"/>
  <c r="N1" i="17"/>
  <c r="L1" i="17"/>
  <c r="A1" i="17"/>
  <c r="E46" i="18"/>
  <c r="A46" i="18"/>
  <c r="C44" i="18"/>
  <c r="B44" i="18"/>
  <c r="A44" i="18"/>
  <c r="J41" i="9"/>
  <c r="C43" i="18"/>
  <c r="B43" i="18"/>
  <c r="A43" i="18"/>
  <c r="C42" i="18"/>
  <c r="B42" i="18"/>
  <c r="A42" i="18"/>
  <c r="C41" i="18"/>
  <c r="B41" i="18"/>
  <c r="A41" i="18"/>
  <c r="C40" i="18"/>
  <c r="B40" i="18"/>
  <c r="A40" i="18"/>
  <c r="J38" i="5"/>
  <c r="C39" i="18"/>
  <c r="B39" i="18"/>
  <c r="A39" i="18"/>
  <c r="C38" i="18"/>
  <c r="B38" i="18"/>
  <c r="A38" i="18"/>
  <c r="C37" i="18"/>
  <c r="B37" i="18"/>
  <c r="A37" i="18"/>
  <c r="C36" i="18"/>
  <c r="B36" i="18"/>
  <c r="A36" i="18"/>
  <c r="C35" i="18"/>
  <c r="B35" i="18"/>
  <c r="A35" i="18"/>
  <c r="C34" i="18"/>
  <c r="B34" i="18"/>
  <c r="A34" i="18"/>
  <c r="C33" i="18"/>
  <c r="B33" i="18"/>
  <c r="A33" i="18"/>
  <c r="C32" i="18"/>
  <c r="B32" i="18"/>
  <c r="A32" i="18"/>
  <c r="C31" i="18"/>
  <c r="B31" i="18"/>
  <c r="A31" i="18"/>
  <c r="C30" i="18"/>
  <c r="B30" i="18"/>
  <c r="A30" i="18"/>
  <c r="C29" i="18"/>
  <c r="B29" i="18"/>
  <c r="A29" i="18"/>
  <c r="C28" i="18"/>
  <c r="B28" i="18"/>
  <c r="A28" i="18"/>
  <c r="C27" i="18"/>
  <c r="B27" i="18"/>
  <c r="A27" i="18"/>
  <c r="C26" i="18"/>
  <c r="B26" i="18"/>
  <c r="A26" i="18"/>
  <c r="C25" i="18"/>
  <c r="B25" i="18"/>
  <c r="A25" i="18"/>
  <c r="C24" i="18"/>
  <c r="B24" i="18"/>
  <c r="A24" i="18"/>
  <c r="C23" i="18"/>
  <c r="B23" i="18"/>
  <c r="A23" i="18"/>
  <c r="C22" i="18"/>
  <c r="B22" i="18"/>
  <c r="A22" i="18"/>
  <c r="C21" i="18"/>
  <c r="B21" i="18"/>
  <c r="A21" i="18"/>
  <c r="C20" i="18"/>
  <c r="B20" i="18"/>
  <c r="A20" i="18"/>
  <c r="C19" i="18"/>
  <c r="B19" i="18"/>
  <c r="A19" i="18"/>
  <c r="C18" i="18"/>
  <c r="B18" i="18"/>
  <c r="A18" i="18"/>
  <c r="C17" i="18"/>
  <c r="B17" i="18"/>
  <c r="A17" i="18"/>
  <c r="C16" i="18"/>
  <c r="B16" i="18"/>
  <c r="A16" i="18"/>
  <c r="C15" i="18"/>
  <c r="B15" i="18"/>
  <c r="A15" i="18"/>
  <c r="C14" i="18"/>
  <c r="B14" i="18"/>
  <c r="A14" i="18"/>
  <c r="C13" i="18"/>
  <c r="B13" i="18"/>
  <c r="A13" i="18"/>
  <c r="C12" i="18"/>
  <c r="B12" i="18"/>
  <c r="A12" i="18"/>
  <c r="C11" i="18"/>
  <c r="B11" i="18"/>
  <c r="A11" i="18"/>
  <c r="C10" i="18"/>
  <c r="B10" i="18"/>
  <c r="A10" i="18"/>
  <c r="O8" i="18"/>
  <c r="C6" i="18"/>
  <c r="B6" i="18"/>
  <c r="A6" i="18"/>
  <c r="N4" i="18"/>
  <c r="L4" i="18"/>
  <c r="A4" i="18"/>
  <c r="N3" i="18"/>
  <c r="L3" i="18"/>
  <c r="A3" i="18"/>
  <c r="N2" i="18"/>
  <c r="L2" i="18"/>
  <c r="A2" i="18"/>
  <c r="N1" i="18"/>
  <c r="L1" i="18"/>
  <c r="A1" i="18"/>
  <c r="E46" i="19"/>
  <c r="A46" i="19"/>
  <c r="C44" i="19"/>
  <c r="B44" i="19"/>
  <c r="A44" i="19"/>
  <c r="C43" i="19"/>
  <c r="B43" i="19"/>
  <c r="A43" i="19"/>
  <c r="C42" i="19"/>
  <c r="B42" i="19"/>
  <c r="A42" i="19"/>
  <c r="C41" i="19"/>
  <c r="B41" i="19"/>
  <c r="A41" i="19"/>
  <c r="C40" i="19"/>
  <c r="B40" i="19"/>
  <c r="A40" i="19"/>
  <c r="C39" i="19"/>
  <c r="B39" i="19"/>
  <c r="A39" i="19"/>
  <c r="C38" i="19"/>
  <c r="B38" i="19"/>
  <c r="A38" i="19"/>
  <c r="C37" i="19"/>
  <c r="B37" i="19"/>
  <c r="A37" i="19"/>
  <c r="C36" i="19"/>
  <c r="B36" i="19"/>
  <c r="A36" i="19"/>
  <c r="C35" i="19"/>
  <c r="B35" i="19"/>
  <c r="A35" i="19"/>
  <c r="C34" i="19"/>
  <c r="B34" i="19"/>
  <c r="A34" i="19"/>
  <c r="C33" i="19"/>
  <c r="B33" i="19"/>
  <c r="A33" i="19"/>
  <c r="C32" i="19"/>
  <c r="B32" i="19"/>
  <c r="A32" i="19"/>
  <c r="C31" i="19"/>
  <c r="B31" i="19"/>
  <c r="A31" i="19"/>
  <c r="C30" i="19"/>
  <c r="B30" i="19"/>
  <c r="A30" i="19"/>
  <c r="C29" i="19"/>
  <c r="B29" i="19"/>
  <c r="A29" i="19"/>
  <c r="C28" i="19"/>
  <c r="B28" i="19"/>
  <c r="A28" i="19"/>
  <c r="C27" i="19"/>
  <c r="B27" i="19"/>
  <c r="A27" i="19"/>
  <c r="C26" i="19"/>
  <c r="B26" i="19"/>
  <c r="A26" i="19"/>
  <c r="C25" i="19"/>
  <c r="B25" i="19"/>
  <c r="A25" i="19"/>
  <c r="C24" i="19"/>
  <c r="B24" i="19"/>
  <c r="A24" i="19"/>
  <c r="C23" i="19"/>
  <c r="B23" i="19"/>
  <c r="A23" i="19"/>
  <c r="C22" i="19"/>
  <c r="B22" i="19"/>
  <c r="A22" i="19"/>
  <c r="C21" i="19"/>
  <c r="B21" i="19"/>
  <c r="A21" i="19"/>
  <c r="C20" i="19"/>
  <c r="B20" i="19"/>
  <c r="A20" i="19"/>
  <c r="C19" i="19"/>
  <c r="B19" i="19"/>
  <c r="A19" i="19"/>
  <c r="C18" i="19"/>
  <c r="B18" i="19"/>
  <c r="A18" i="19"/>
  <c r="C17" i="19"/>
  <c r="B17" i="19"/>
  <c r="A17" i="19"/>
  <c r="C16" i="19"/>
  <c r="B16" i="19"/>
  <c r="A16" i="19"/>
  <c r="C15" i="19"/>
  <c r="B15" i="19"/>
  <c r="A15" i="19"/>
  <c r="C14" i="19"/>
  <c r="B14" i="19"/>
  <c r="A14" i="19"/>
  <c r="C13" i="19"/>
  <c r="B13" i="19"/>
  <c r="A13" i="19"/>
  <c r="C12" i="19"/>
  <c r="B12" i="19"/>
  <c r="A12" i="19"/>
  <c r="C11" i="19"/>
  <c r="B11" i="19"/>
  <c r="A11" i="19"/>
  <c r="I8" i="10"/>
  <c r="C10" i="19"/>
  <c r="B10" i="19"/>
  <c r="A10" i="19"/>
  <c r="O8" i="19"/>
  <c r="C6" i="19"/>
  <c r="B6" i="19"/>
  <c r="A6" i="19"/>
  <c r="N4" i="19"/>
  <c r="L4" i="19"/>
  <c r="A4" i="19"/>
  <c r="N3" i="19"/>
  <c r="L3" i="19"/>
  <c r="A3" i="19"/>
  <c r="N2" i="19"/>
  <c r="L2" i="19"/>
  <c r="A2" i="19"/>
  <c r="N1" i="19"/>
  <c r="L1" i="19"/>
  <c r="A1" i="19"/>
  <c r="E46" i="20"/>
  <c r="A46" i="20"/>
  <c r="C44" i="20"/>
  <c r="B44" i="20"/>
  <c r="A44" i="20"/>
  <c r="H42" i="6"/>
  <c r="C43" i="20"/>
  <c r="B43" i="20"/>
  <c r="A43" i="20"/>
  <c r="C42" i="20"/>
  <c r="B42" i="20"/>
  <c r="A42" i="20"/>
  <c r="C41" i="20"/>
  <c r="B41" i="20"/>
  <c r="A41" i="20"/>
  <c r="C40" i="20"/>
  <c r="B40" i="20"/>
  <c r="A40" i="20"/>
  <c r="H38" i="6"/>
  <c r="C39" i="20"/>
  <c r="B39" i="20"/>
  <c r="A39" i="20"/>
  <c r="C38" i="20"/>
  <c r="B38" i="20"/>
  <c r="A38" i="20"/>
  <c r="C37" i="20"/>
  <c r="B37" i="20"/>
  <c r="A37" i="20"/>
  <c r="C36" i="20"/>
  <c r="B36" i="20"/>
  <c r="A36" i="20"/>
  <c r="C35" i="20"/>
  <c r="B35" i="20"/>
  <c r="A35" i="20"/>
  <c r="C34" i="20"/>
  <c r="B34" i="20"/>
  <c r="A34" i="20"/>
  <c r="C33" i="20"/>
  <c r="B33" i="20"/>
  <c r="A33" i="20"/>
  <c r="C32" i="20"/>
  <c r="B32" i="20"/>
  <c r="A32" i="20"/>
  <c r="C31" i="20"/>
  <c r="B31" i="20"/>
  <c r="A31" i="20"/>
  <c r="C30" i="20"/>
  <c r="B30" i="20"/>
  <c r="A30" i="20"/>
  <c r="C29" i="20"/>
  <c r="B29" i="20"/>
  <c r="A29" i="20"/>
  <c r="C28" i="20"/>
  <c r="B28" i="20"/>
  <c r="A28" i="20"/>
  <c r="C27" i="20"/>
  <c r="B27" i="20"/>
  <c r="A27" i="20"/>
  <c r="C26" i="20"/>
  <c r="B26" i="20"/>
  <c r="A26" i="20"/>
  <c r="C25" i="20"/>
  <c r="B25" i="20"/>
  <c r="A25" i="20"/>
  <c r="C24" i="20"/>
  <c r="B24" i="20"/>
  <c r="A24" i="20"/>
  <c r="C23" i="20"/>
  <c r="B23" i="20"/>
  <c r="A23" i="20"/>
  <c r="C22" i="20"/>
  <c r="B22" i="20"/>
  <c r="A22" i="20"/>
  <c r="C21" i="20"/>
  <c r="B21" i="20"/>
  <c r="A21" i="20"/>
  <c r="C20" i="20"/>
  <c r="B20" i="20"/>
  <c r="A20" i="20"/>
  <c r="C19" i="20"/>
  <c r="B19" i="20"/>
  <c r="A19" i="20"/>
  <c r="C18" i="20"/>
  <c r="B18" i="20"/>
  <c r="A18" i="20"/>
  <c r="C17" i="20"/>
  <c r="B17" i="20"/>
  <c r="A17" i="20"/>
  <c r="C16" i="20"/>
  <c r="B16" i="20"/>
  <c r="A16" i="20"/>
  <c r="C15" i="20"/>
  <c r="B15" i="20"/>
  <c r="A15" i="20"/>
  <c r="C14" i="20"/>
  <c r="B14" i="20"/>
  <c r="A14" i="20"/>
  <c r="C13" i="20"/>
  <c r="B13" i="20"/>
  <c r="A13" i="20"/>
  <c r="C12" i="20"/>
  <c r="B12" i="20"/>
  <c r="A12" i="20"/>
  <c r="C11" i="20"/>
  <c r="B11" i="20"/>
  <c r="A11" i="20"/>
  <c r="C10" i="20"/>
  <c r="B10" i="20"/>
  <c r="A10" i="20"/>
  <c r="O8" i="20"/>
  <c r="C6" i="20"/>
  <c r="B6" i="20"/>
  <c r="A6" i="20"/>
  <c r="N4" i="20"/>
  <c r="L4" i="20"/>
  <c r="A4" i="20"/>
  <c r="N3" i="20"/>
  <c r="L3" i="20"/>
  <c r="A3" i="20"/>
  <c r="N2" i="20"/>
  <c r="L2" i="20"/>
  <c r="A2" i="20"/>
  <c r="N1" i="20"/>
  <c r="L1" i="20"/>
  <c r="A1" i="20"/>
  <c r="E46" i="21"/>
  <c r="A46" i="21"/>
  <c r="C44" i="21"/>
  <c r="B44" i="21"/>
  <c r="A44" i="21"/>
  <c r="C43" i="21"/>
  <c r="B43" i="21"/>
  <c r="A43" i="21"/>
  <c r="C42" i="21"/>
  <c r="B42" i="21"/>
  <c r="A42" i="21"/>
  <c r="C41" i="21"/>
  <c r="B41" i="21"/>
  <c r="A41" i="21"/>
  <c r="C40" i="21"/>
  <c r="B40" i="21"/>
  <c r="A40" i="21"/>
  <c r="C39" i="21"/>
  <c r="B39" i="21"/>
  <c r="A39" i="21"/>
  <c r="C38" i="21"/>
  <c r="B38" i="21"/>
  <c r="A38" i="21"/>
  <c r="C37" i="21"/>
  <c r="B37" i="21"/>
  <c r="A37" i="21"/>
  <c r="C36" i="21"/>
  <c r="B36" i="21"/>
  <c r="A36" i="21"/>
  <c r="C35" i="21"/>
  <c r="B35" i="21"/>
  <c r="A35" i="21"/>
  <c r="C34" i="21"/>
  <c r="B34" i="21"/>
  <c r="A34" i="21"/>
  <c r="C33" i="21"/>
  <c r="B33" i="21"/>
  <c r="A33" i="21"/>
  <c r="C32" i="21"/>
  <c r="B32" i="21"/>
  <c r="A32" i="21"/>
  <c r="C31" i="21"/>
  <c r="B31" i="21"/>
  <c r="A31" i="21"/>
  <c r="C30" i="21"/>
  <c r="B30" i="21"/>
  <c r="A30" i="21"/>
  <c r="C29" i="21"/>
  <c r="B29" i="21"/>
  <c r="A29" i="21"/>
  <c r="C28" i="21"/>
  <c r="B28" i="21"/>
  <c r="A28" i="21"/>
  <c r="C27" i="21"/>
  <c r="B27" i="21"/>
  <c r="A27" i="21"/>
  <c r="C26" i="21"/>
  <c r="B26" i="21"/>
  <c r="A26" i="21"/>
  <c r="C25" i="21"/>
  <c r="B25" i="21"/>
  <c r="A25" i="21"/>
  <c r="C24" i="21"/>
  <c r="B24" i="21"/>
  <c r="A24" i="21"/>
  <c r="C23" i="21"/>
  <c r="B23" i="21"/>
  <c r="A23" i="21"/>
  <c r="C22" i="21"/>
  <c r="B22" i="21"/>
  <c r="A22" i="21"/>
  <c r="C21" i="21"/>
  <c r="B21" i="21"/>
  <c r="A21" i="21"/>
  <c r="C20" i="21"/>
  <c r="B20" i="21"/>
  <c r="A20" i="21"/>
  <c r="C19" i="21"/>
  <c r="B19" i="21"/>
  <c r="A19" i="21"/>
  <c r="C18" i="21"/>
  <c r="B18" i="21"/>
  <c r="A18" i="21"/>
  <c r="C17" i="21"/>
  <c r="B17" i="21"/>
  <c r="A17" i="21"/>
  <c r="C16" i="21"/>
  <c r="B16" i="21"/>
  <c r="A16" i="21"/>
  <c r="C15" i="21"/>
  <c r="B15" i="21"/>
  <c r="A15" i="21"/>
  <c r="C14" i="21"/>
  <c r="B14" i="21"/>
  <c r="A14" i="21"/>
  <c r="C13" i="21"/>
  <c r="B13" i="21"/>
  <c r="A13" i="21"/>
  <c r="G10" i="10"/>
  <c r="C12" i="21"/>
  <c r="B12" i="21"/>
  <c r="A12" i="21"/>
  <c r="C11" i="21"/>
  <c r="B11" i="21"/>
  <c r="A11" i="21"/>
  <c r="G8" i="10"/>
  <c r="C10" i="21"/>
  <c r="B10" i="21"/>
  <c r="A10" i="21"/>
  <c r="O8" i="21"/>
  <c r="C6" i="21"/>
  <c r="B6" i="21"/>
  <c r="A6" i="21"/>
  <c r="N4" i="21"/>
  <c r="L4" i="21"/>
  <c r="A4" i="21"/>
  <c r="N3" i="21"/>
  <c r="L3" i="21"/>
  <c r="A3" i="21"/>
  <c r="N2" i="21"/>
  <c r="L2" i="21"/>
  <c r="A2" i="21"/>
  <c r="N1" i="21"/>
  <c r="L1" i="21"/>
  <c r="A1" i="21"/>
  <c r="E46" i="22"/>
  <c r="A46" i="22"/>
  <c r="C44" i="22"/>
  <c r="B44" i="22"/>
  <c r="A44" i="22"/>
  <c r="F41" i="9"/>
  <c r="C43" i="22"/>
  <c r="B43" i="22"/>
  <c r="A43" i="22"/>
  <c r="C42" i="22"/>
  <c r="B42" i="22"/>
  <c r="A42" i="22"/>
  <c r="C41" i="22"/>
  <c r="B41" i="22"/>
  <c r="A41" i="22"/>
  <c r="C40" i="22"/>
  <c r="B40" i="22"/>
  <c r="A40" i="22"/>
  <c r="C39" i="22"/>
  <c r="B39" i="22"/>
  <c r="A39" i="22"/>
  <c r="C38" i="22"/>
  <c r="B38" i="22"/>
  <c r="A38" i="22"/>
  <c r="C37" i="22"/>
  <c r="B37" i="22"/>
  <c r="A37" i="22"/>
  <c r="C36" i="22"/>
  <c r="B36" i="22"/>
  <c r="A36" i="22"/>
  <c r="C35" i="22"/>
  <c r="B35" i="22"/>
  <c r="A35" i="22"/>
  <c r="C34" i="22"/>
  <c r="B34" i="22"/>
  <c r="A34" i="22"/>
  <c r="C33" i="22"/>
  <c r="B33" i="22"/>
  <c r="A33" i="22"/>
  <c r="C32" i="22"/>
  <c r="B32" i="22"/>
  <c r="A32" i="22"/>
  <c r="C31" i="22"/>
  <c r="B31" i="22"/>
  <c r="A31" i="22"/>
  <c r="C30" i="22"/>
  <c r="B30" i="22"/>
  <c r="A30" i="22"/>
  <c r="C29" i="22"/>
  <c r="B29" i="22"/>
  <c r="A29" i="22"/>
  <c r="C28" i="22"/>
  <c r="B28" i="22"/>
  <c r="A28" i="22"/>
  <c r="C27" i="22"/>
  <c r="B27" i="22"/>
  <c r="A27" i="22"/>
  <c r="C26" i="22"/>
  <c r="B26" i="22"/>
  <c r="A26" i="22"/>
  <c r="C25" i="22"/>
  <c r="B25" i="22"/>
  <c r="A25" i="22"/>
  <c r="C24" i="22"/>
  <c r="B24" i="22"/>
  <c r="A24" i="22"/>
  <c r="C23" i="22"/>
  <c r="B23" i="22"/>
  <c r="A23" i="22"/>
  <c r="C22" i="22"/>
  <c r="B22" i="22"/>
  <c r="A22" i="22"/>
  <c r="C21" i="22"/>
  <c r="B21" i="22"/>
  <c r="A21" i="22"/>
  <c r="C20" i="22"/>
  <c r="B20" i="22"/>
  <c r="A20" i="22"/>
  <c r="C19" i="22"/>
  <c r="B19" i="22"/>
  <c r="A19" i="22"/>
  <c r="C18" i="22"/>
  <c r="B18" i="22"/>
  <c r="A18" i="22"/>
  <c r="C17" i="22"/>
  <c r="B17" i="22"/>
  <c r="A17" i="22"/>
  <c r="C16" i="22"/>
  <c r="B16" i="22"/>
  <c r="A16" i="22"/>
  <c r="C15" i="22"/>
  <c r="B15" i="22"/>
  <c r="A15" i="22"/>
  <c r="C14" i="22"/>
  <c r="B14" i="22"/>
  <c r="A14" i="22"/>
  <c r="C13" i="22"/>
  <c r="B13" i="22"/>
  <c r="A13" i="22"/>
  <c r="C12" i="22"/>
  <c r="B12" i="22"/>
  <c r="A12" i="22"/>
  <c r="F9" i="10"/>
  <c r="C11" i="22"/>
  <c r="B11" i="22"/>
  <c r="A11" i="22"/>
  <c r="F8" i="10"/>
  <c r="C10" i="22"/>
  <c r="B10" i="22"/>
  <c r="A10" i="22"/>
  <c r="O8" i="22"/>
  <c r="C6" i="22"/>
  <c r="B6" i="22"/>
  <c r="A6" i="22"/>
  <c r="N4" i="22"/>
  <c r="L4" i="22"/>
  <c r="A4" i="22"/>
  <c r="N3" i="22"/>
  <c r="L3" i="22"/>
  <c r="A3" i="22"/>
  <c r="N2" i="22"/>
  <c r="L2" i="22"/>
  <c r="A2" i="22"/>
  <c r="N1" i="22"/>
  <c r="L1" i="22"/>
  <c r="A1" i="22"/>
  <c r="E46" i="23"/>
  <c r="A46" i="23"/>
  <c r="C44" i="23"/>
  <c r="B44" i="23"/>
  <c r="A44" i="23"/>
  <c r="E42" i="5"/>
  <c r="C43" i="23"/>
  <c r="B43" i="23"/>
  <c r="A43" i="23"/>
  <c r="C42" i="23"/>
  <c r="B42" i="23"/>
  <c r="A42" i="23"/>
  <c r="E40" i="5"/>
  <c r="C41" i="23"/>
  <c r="B41" i="23"/>
  <c r="A41" i="23"/>
  <c r="C40" i="23"/>
  <c r="B40" i="23"/>
  <c r="A40" i="23"/>
  <c r="C39" i="23"/>
  <c r="B39" i="23"/>
  <c r="A39" i="23"/>
  <c r="C38" i="23"/>
  <c r="B38" i="23"/>
  <c r="A38" i="23"/>
  <c r="C37" i="23"/>
  <c r="B37" i="23"/>
  <c r="A37" i="23"/>
  <c r="C36" i="23"/>
  <c r="B36" i="23"/>
  <c r="A36" i="23"/>
  <c r="C35" i="23"/>
  <c r="B35" i="23"/>
  <c r="A35" i="23"/>
  <c r="C34" i="23"/>
  <c r="B34" i="23"/>
  <c r="A34" i="23"/>
  <c r="C33" i="23"/>
  <c r="B33" i="23"/>
  <c r="A33" i="23"/>
  <c r="C32" i="23"/>
  <c r="B32" i="23"/>
  <c r="A32" i="23"/>
  <c r="C31" i="23"/>
  <c r="B31" i="23"/>
  <c r="A31" i="23"/>
  <c r="C30" i="23"/>
  <c r="B30" i="23"/>
  <c r="A30" i="23"/>
  <c r="C29" i="23"/>
  <c r="B29" i="23"/>
  <c r="A29" i="23"/>
  <c r="C28" i="23"/>
  <c r="B28" i="23"/>
  <c r="A28" i="23"/>
  <c r="C27" i="23"/>
  <c r="B27" i="23"/>
  <c r="A27" i="23"/>
  <c r="C26" i="23"/>
  <c r="B26" i="23"/>
  <c r="A26" i="23"/>
  <c r="C25" i="23"/>
  <c r="B25" i="23"/>
  <c r="A25" i="23"/>
  <c r="C24" i="23"/>
  <c r="B24" i="23"/>
  <c r="A24" i="23"/>
  <c r="C23" i="23"/>
  <c r="B23" i="23"/>
  <c r="A23" i="23"/>
  <c r="C22" i="23"/>
  <c r="B22" i="23"/>
  <c r="A22" i="23"/>
  <c r="C21" i="23"/>
  <c r="B21" i="23"/>
  <c r="A21" i="23"/>
  <c r="C20" i="23"/>
  <c r="B20" i="23"/>
  <c r="A20" i="23"/>
  <c r="C19" i="23"/>
  <c r="B19" i="23"/>
  <c r="A19" i="23"/>
  <c r="C18" i="23"/>
  <c r="B18" i="23"/>
  <c r="A18" i="23"/>
  <c r="C17" i="23"/>
  <c r="B17" i="23"/>
  <c r="A17" i="23"/>
  <c r="C16" i="23"/>
  <c r="B16" i="23"/>
  <c r="A16" i="23"/>
  <c r="C15" i="23"/>
  <c r="B15" i="23"/>
  <c r="A15" i="23"/>
  <c r="C14" i="23"/>
  <c r="B14" i="23"/>
  <c r="A14" i="23"/>
  <c r="C13" i="23"/>
  <c r="B13" i="23"/>
  <c r="A13" i="23"/>
  <c r="C12" i="23"/>
  <c r="B12" i="23"/>
  <c r="A12" i="23"/>
  <c r="C11" i="23"/>
  <c r="B11" i="23"/>
  <c r="A11" i="23"/>
  <c r="C10" i="23"/>
  <c r="B10" i="23"/>
  <c r="A10" i="23"/>
  <c r="O8" i="23"/>
  <c r="C6" i="23"/>
  <c r="B6" i="23"/>
  <c r="A6" i="23"/>
  <c r="N4" i="23"/>
  <c r="L4" i="23"/>
  <c r="A4" i="23"/>
  <c r="N3" i="23"/>
  <c r="L3" i="23"/>
  <c r="A3" i="23"/>
  <c r="N2" i="23"/>
  <c r="L2" i="23"/>
  <c r="A2" i="23"/>
  <c r="N1" i="23"/>
  <c r="L1" i="23"/>
  <c r="A1" i="23"/>
  <c r="AK152" i="14"/>
  <c r="AB152" i="14"/>
  <c r="S152" i="14"/>
  <c r="J152" i="14"/>
  <c r="A152" i="14"/>
  <c r="AK151" i="14"/>
  <c r="AB151" i="14"/>
  <c r="S151" i="14"/>
  <c r="J151" i="14"/>
  <c r="A151" i="14"/>
  <c r="AK150" i="14"/>
  <c r="AB150" i="14"/>
  <c r="S150" i="14"/>
  <c r="J150" i="14"/>
  <c r="A150" i="14"/>
  <c r="AN143" i="14"/>
  <c r="AM143" i="14"/>
  <c r="AL143" i="14"/>
  <c r="AK143" i="14"/>
  <c r="AE143" i="14"/>
  <c r="AD143" i="14"/>
  <c r="AC143" i="14"/>
  <c r="AB143" i="14"/>
  <c r="V143" i="14"/>
  <c r="U143" i="14"/>
  <c r="T143" i="14"/>
  <c r="S143" i="14"/>
  <c r="M143" i="14"/>
  <c r="L143" i="14"/>
  <c r="K143" i="14"/>
  <c r="J143" i="14"/>
  <c r="D143" i="14"/>
  <c r="C143" i="14"/>
  <c r="B143" i="14"/>
  <c r="A143" i="14"/>
  <c r="AQ142" i="14"/>
  <c r="AP142" i="14"/>
  <c r="AO142" i="14"/>
  <c r="AK142" i="14"/>
  <c r="AH142" i="14"/>
  <c r="AG142" i="14"/>
  <c r="AF142" i="14"/>
  <c r="AB142" i="14"/>
  <c r="Y142" i="14"/>
  <c r="X142" i="14"/>
  <c r="W142" i="14"/>
  <c r="S142" i="14"/>
  <c r="P142" i="14"/>
  <c r="O142" i="14"/>
  <c r="N142" i="14"/>
  <c r="J142" i="14"/>
  <c r="G142" i="14"/>
  <c r="F142" i="14"/>
  <c r="E142" i="14"/>
  <c r="A142" i="14"/>
  <c r="AR140" i="14"/>
  <c r="AK140" i="14"/>
  <c r="AI140" i="14"/>
  <c r="AB140" i="14"/>
  <c r="Z140" i="14"/>
  <c r="S140" i="14"/>
  <c r="Q140" i="14"/>
  <c r="J140" i="14"/>
  <c r="H140" i="14"/>
  <c r="A140" i="14"/>
  <c r="AM137" i="14"/>
  <c r="AK137" i="14"/>
  <c r="AD137" i="14"/>
  <c r="AB137" i="14"/>
  <c r="U137" i="14"/>
  <c r="S137" i="14"/>
  <c r="L137" i="14"/>
  <c r="J137" i="14"/>
  <c r="C137" i="14"/>
  <c r="A137" i="14"/>
  <c r="AM136" i="14"/>
  <c r="AK136" i="14"/>
  <c r="AD136" i="14"/>
  <c r="AB136" i="14"/>
  <c r="U136" i="14"/>
  <c r="S136" i="14"/>
  <c r="L136" i="14"/>
  <c r="J136" i="14"/>
  <c r="C136" i="14"/>
  <c r="A136" i="14"/>
  <c r="AM135" i="14"/>
  <c r="AK135" i="14"/>
  <c r="AD135" i="14"/>
  <c r="AB135" i="14"/>
  <c r="U135" i="14"/>
  <c r="S135" i="14"/>
  <c r="L135" i="14"/>
  <c r="J135" i="14"/>
  <c r="C135" i="14"/>
  <c r="A135" i="14"/>
  <c r="AM134" i="14"/>
  <c r="AK134" i="14"/>
  <c r="AD134" i="14"/>
  <c r="AB134" i="14"/>
  <c r="U134" i="14"/>
  <c r="S134" i="14"/>
  <c r="L134" i="14"/>
  <c r="J134" i="14"/>
  <c r="C134" i="14"/>
  <c r="A134" i="14"/>
  <c r="AM133" i="14"/>
  <c r="AK133" i="14"/>
  <c r="AD133" i="14"/>
  <c r="AB133" i="14"/>
  <c r="U133" i="14"/>
  <c r="S133" i="14"/>
  <c r="L133" i="14"/>
  <c r="J133" i="14"/>
  <c r="C133" i="14"/>
  <c r="A133" i="14"/>
  <c r="AP132" i="14"/>
  <c r="AO132" i="14"/>
  <c r="AG132" i="14"/>
  <c r="AF132" i="14"/>
  <c r="X132" i="14"/>
  <c r="W132" i="14"/>
  <c r="O132" i="14"/>
  <c r="N132" i="14"/>
  <c r="F132" i="14"/>
  <c r="E132" i="14"/>
  <c r="AR131" i="14"/>
  <c r="AQ131" i="14"/>
  <c r="AO131" i="14"/>
  <c r="AN131" i="14"/>
  <c r="AM131" i="14"/>
  <c r="AK131" i="14"/>
  <c r="AI131" i="14"/>
  <c r="AH131" i="14"/>
  <c r="AF131" i="14"/>
  <c r="AE131" i="14"/>
  <c r="AD131" i="14"/>
  <c r="AB131" i="14"/>
  <c r="Z131" i="14"/>
  <c r="Y131" i="14"/>
  <c r="W131" i="14"/>
  <c r="V131" i="14"/>
  <c r="U131" i="14"/>
  <c r="S131" i="14"/>
  <c r="Q131" i="14"/>
  <c r="P131" i="14"/>
  <c r="N131" i="14"/>
  <c r="M131" i="14"/>
  <c r="L131" i="14"/>
  <c r="J131" i="14"/>
  <c r="H131" i="14"/>
  <c r="G131" i="14"/>
  <c r="E131" i="14"/>
  <c r="D131" i="14"/>
  <c r="C131" i="14"/>
  <c r="A131" i="14"/>
  <c r="AR129" i="14"/>
  <c r="AK129" i="14"/>
  <c r="AI129" i="14"/>
  <c r="AB129" i="14"/>
  <c r="Z129" i="14"/>
  <c r="S129" i="14"/>
  <c r="Q129" i="14"/>
  <c r="J129" i="14"/>
  <c r="H129" i="14"/>
  <c r="A129" i="14"/>
  <c r="AM128" i="14"/>
  <c r="AK128" i="14"/>
  <c r="AD128" i="14"/>
  <c r="AB128" i="14"/>
  <c r="U128" i="14"/>
  <c r="S128" i="14"/>
  <c r="L128" i="14"/>
  <c r="J128" i="14"/>
  <c r="C128" i="14"/>
  <c r="A128" i="14"/>
  <c r="AR127" i="14"/>
  <c r="AP127" i="14"/>
  <c r="AM127" i="14"/>
  <c r="AK127" i="14"/>
  <c r="AI127" i="14"/>
  <c r="AG127" i="14"/>
  <c r="AD127" i="14"/>
  <c r="AB127" i="14"/>
  <c r="Z127" i="14"/>
  <c r="X127" i="14"/>
  <c r="U127" i="14"/>
  <c r="S127" i="14"/>
  <c r="Q127" i="14"/>
  <c r="O127" i="14"/>
  <c r="L127" i="14"/>
  <c r="J127" i="14"/>
  <c r="H127" i="14"/>
  <c r="F127" i="14"/>
  <c r="C127" i="14"/>
  <c r="A127" i="14"/>
  <c r="AM126" i="14"/>
  <c r="AK126" i="14"/>
  <c r="AD126" i="14"/>
  <c r="AB126" i="14"/>
  <c r="U126" i="14"/>
  <c r="S126" i="14"/>
  <c r="L126" i="14"/>
  <c r="J126" i="14"/>
  <c r="C126" i="14"/>
  <c r="A126" i="14"/>
  <c r="AR124" i="14"/>
  <c r="AP124" i="14"/>
  <c r="AI124" i="14"/>
  <c r="AG124" i="14"/>
  <c r="Z124" i="14"/>
  <c r="X124" i="14"/>
  <c r="Q124" i="14"/>
  <c r="O124" i="14"/>
  <c r="H124" i="14"/>
  <c r="F124" i="14"/>
  <c r="AP123" i="14"/>
  <c r="AG123" i="14"/>
  <c r="X123" i="14"/>
  <c r="O123" i="14"/>
  <c r="F123" i="14"/>
  <c r="AP122" i="14"/>
  <c r="AG122" i="14"/>
  <c r="X122" i="14"/>
  <c r="O122" i="14"/>
  <c r="F122" i="14"/>
  <c r="AP121" i="14"/>
  <c r="AG121" i="14"/>
  <c r="X121" i="14"/>
  <c r="O121" i="14"/>
  <c r="F121" i="14"/>
  <c r="CD112" i="14"/>
  <c r="BU112" i="14"/>
  <c r="BL112" i="14"/>
  <c r="BC112" i="14"/>
  <c r="AT112" i="14"/>
  <c r="AK112" i="14"/>
  <c r="AB112" i="14"/>
  <c r="S112" i="14"/>
  <c r="J112" i="14"/>
  <c r="A112" i="14"/>
  <c r="CD111" i="14"/>
  <c r="BU111" i="14"/>
  <c r="BL111" i="14"/>
  <c r="BC111" i="14"/>
  <c r="AT111" i="14"/>
  <c r="AK111" i="14"/>
  <c r="AB111" i="14"/>
  <c r="S111" i="14"/>
  <c r="J111" i="14"/>
  <c r="A111" i="14"/>
  <c r="CD110" i="14"/>
  <c r="BU110" i="14"/>
  <c r="BL110" i="14"/>
  <c r="BC110" i="14"/>
  <c r="AT110" i="14"/>
  <c r="AK110" i="14"/>
  <c r="AB110" i="14"/>
  <c r="S110" i="14"/>
  <c r="J110" i="14"/>
  <c r="A110" i="14"/>
  <c r="CG103" i="14"/>
  <c r="CF103" i="14"/>
  <c r="CE103" i="14"/>
  <c r="CD103" i="14"/>
  <c r="BX103" i="14"/>
  <c r="BW103" i="14"/>
  <c r="BV103" i="14"/>
  <c r="BU103" i="14"/>
  <c r="BO103" i="14"/>
  <c r="BN103" i="14"/>
  <c r="BM103" i="14"/>
  <c r="BL103" i="14"/>
  <c r="BF103" i="14"/>
  <c r="BE103" i="14"/>
  <c r="BD103" i="14"/>
  <c r="BC103" i="14"/>
  <c r="AW103" i="14"/>
  <c r="AV103" i="14"/>
  <c r="AU103" i="14"/>
  <c r="AT103" i="14"/>
  <c r="AN103" i="14"/>
  <c r="AM103" i="14"/>
  <c r="AL103" i="14"/>
  <c r="AK103" i="14"/>
  <c r="AE103" i="14"/>
  <c r="AD103" i="14"/>
  <c r="AC103" i="14"/>
  <c r="AB103" i="14"/>
  <c r="V103" i="14"/>
  <c r="U103" i="14"/>
  <c r="T103" i="14"/>
  <c r="S103" i="14"/>
  <c r="M103" i="14"/>
  <c r="L103" i="14"/>
  <c r="K103" i="14"/>
  <c r="J103" i="14"/>
  <c r="D103" i="14"/>
  <c r="C103" i="14"/>
  <c r="B103" i="14"/>
  <c r="A103" i="14"/>
  <c r="CJ102" i="14"/>
  <c r="CI102" i="14"/>
  <c r="CH102" i="14"/>
  <c r="CD102" i="14"/>
  <c r="CA102" i="14"/>
  <c r="BZ102" i="14"/>
  <c r="BY102" i="14"/>
  <c r="BU102" i="14"/>
  <c r="BR102" i="14"/>
  <c r="BQ102" i="14"/>
  <c r="BP102" i="14"/>
  <c r="BL102" i="14"/>
  <c r="BI102" i="14"/>
  <c r="BH102" i="14"/>
  <c r="BG102" i="14"/>
  <c r="BC102" i="14"/>
  <c r="AZ102" i="14"/>
  <c r="AY102" i="14"/>
  <c r="AX102" i="14"/>
  <c r="AT102" i="14"/>
  <c r="AQ102" i="14"/>
  <c r="AP102" i="14"/>
  <c r="AO102" i="14"/>
  <c r="AK102" i="14"/>
  <c r="AH102" i="14"/>
  <c r="AG102" i="14"/>
  <c r="AF102" i="14"/>
  <c r="AB102" i="14"/>
  <c r="Y102" i="14"/>
  <c r="X102" i="14"/>
  <c r="W102" i="14"/>
  <c r="S102" i="14"/>
  <c r="P102" i="14"/>
  <c r="O102" i="14"/>
  <c r="N102" i="14"/>
  <c r="J102" i="14"/>
  <c r="G102" i="14"/>
  <c r="F102" i="14"/>
  <c r="E102" i="14"/>
  <c r="A102" i="14"/>
  <c r="CK100" i="14"/>
  <c r="CD100" i="14"/>
  <c r="CB100" i="14"/>
  <c r="BU100" i="14"/>
  <c r="BS100" i="14"/>
  <c r="BL100" i="14"/>
  <c r="BJ100" i="14"/>
  <c r="BC100" i="14"/>
  <c r="BA100" i="14"/>
  <c r="AT100" i="14"/>
  <c r="AR100" i="14"/>
  <c r="AK100" i="14"/>
  <c r="AI100" i="14"/>
  <c r="AB100" i="14"/>
  <c r="Z100" i="14"/>
  <c r="S100" i="14"/>
  <c r="Q100" i="14"/>
  <c r="J100" i="14"/>
  <c r="H100" i="14"/>
  <c r="A100" i="14"/>
  <c r="AB41" i="20" l="1"/>
  <c r="N41" i="20" s="1"/>
  <c r="H39" i="10" s="1"/>
  <c r="X41" i="20"/>
  <c r="J41" i="20" s="1"/>
  <c r="H40" i="6" s="1"/>
  <c r="T41" i="20"/>
  <c r="F41" i="20" s="1"/>
  <c r="Z41" i="20"/>
  <c r="L41" i="20" s="1"/>
  <c r="H39" i="9" s="1"/>
  <c r="V41" i="20"/>
  <c r="H41" i="20" s="1"/>
  <c r="H40" i="5" s="1"/>
  <c r="AB41" i="19"/>
  <c r="N41" i="19" s="1"/>
  <c r="I39" i="10" s="1"/>
  <c r="X41" i="19"/>
  <c r="J41" i="19" s="1"/>
  <c r="I40" i="6" s="1"/>
  <c r="T41" i="19"/>
  <c r="F41" i="19" s="1"/>
  <c r="I40" i="2" s="1"/>
  <c r="V41" i="19"/>
  <c r="H41" i="19" s="1"/>
  <c r="I40" i="5" s="1"/>
  <c r="AB14" i="16"/>
  <c r="N14" i="16" s="1"/>
  <c r="L12" i="10" s="1"/>
  <c r="X14" i="16"/>
  <c r="J14" i="16" s="1"/>
  <c r="L13" i="6" s="1"/>
  <c r="T14" i="16"/>
  <c r="F14" i="16" s="1"/>
  <c r="L13" i="2" s="1"/>
  <c r="Z14" i="16"/>
  <c r="L14" i="16" s="1"/>
  <c r="L12" i="9" s="1"/>
  <c r="V14" i="16"/>
  <c r="H14" i="16" s="1"/>
  <c r="L13" i="5" s="1"/>
  <c r="AB22" i="16"/>
  <c r="N22" i="16" s="1"/>
  <c r="L20" i="10" s="1"/>
  <c r="X22" i="16"/>
  <c r="J22" i="16" s="1"/>
  <c r="L21" i="6" s="1"/>
  <c r="T22" i="16"/>
  <c r="F22" i="16" s="1"/>
  <c r="Z22" i="16"/>
  <c r="L22" i="16" s="1"/>
  <c r="L20" i="9" s="1"/>
  <c r="AB43" i="24"/>
  <c r="N43" i="24" s="1"/>
  <c r="T43" i="24"/>
  <c r="F43" i="24" s="1"/>
  <c r="V43" i="24"/>
  <c r="H43" i="24" s="1"/>
  <c r="Z43" i="24"/>
  <c r="L43" i="24" s="1"/>
  <c r="AB39" i="24"/>
  <c r="N39" i="24" s="1"/>
  <c r="T39" i="24"/>
  <c r="F39" i="24" s="1"/>
  <c r="V39" i="24"/>
  <c r="H39" i="24" s="1"/>
  <c r="Z39" i="24"/>
  <c r="L39" i="24" s="1"/>
  <c r="AB35" i="24"/>
  <c r="N35" i="24" s="1"/>
  <c r="T35" i="24"/>
  <c r="F35" i="24" s="1"/>
  <c r="V35" i="24"/>
  <c r="H35" i="24" s="1"/>
  <c r="Z35" i="24"/>
  <c r="L35" i="24" s="1"/>
  <c r="T31" i="24"/>
  <c r="F31" i="24" s="1"/>
  <c r="AB31" i="24"/>
  <c r="N31" i="24" s="1"/>
  <c r="D29" i="10" s="1"/>
  <c r="V31" i="24"/>
  <c r="H31" i="24" s="1"/>
  <c r="Z31" i="24"/>
  <c r="L31" i="24" s="1"/>
  <c r="T27" i="24"/>
  <c r="F27" i="24" s="1"/>
  <c r="V27" i="24"/>
  <c r="H27" i="24" s="1"/>
  <c r="Z27" i="24"/>
  <c r="L27" i="24" s="1"/>
  <c r="T23" i="24"/>
  <c r="F23" i="24" s="1"/>
  <c r="V23" i="24"/>
  <c r="H23" i="24" s="1"/>
  <c r="AB23" i="24"/>
  <c r="N23" i="24" s="1"/>
  <c r="D21" i="10" s="1"/>
  <c r="Z23" i="24"/>
  <c r="L23" i="24" s="1"/>
  <c r="AB19" i="24"/>
  <c r="N19" i="24" s="1"/>
  <c r="T19" i="24"/>
  <c r="F19" i="24" s="1"/>
  <c r="V19" i="24"/>
  <c r="H19" i="24" s="1"/>
  <c r="Z19" i="24"/>
  <c r="L19" i="24" s="1"/>
  <c r="T15" i="24"/>
  <c r="F15" i="24" s="1"/>
  <c r="AB15" i="24"/>
  <c r="N15" i="24" s="1"/>
  <c r="V15" i="24"/>
  <c r="H15" i="24" s="1"/>
  <c r="Z15" i="24"/>
  <c r="L15" i="24" s="1"/>
  <c r="X43" i="24"/>
  <c r="J43" i="24" s="1"/>
  <c r="X27" i="24"/>
  <c r="J27" i="24" s="1"/>
  <c r="AB31" i="15"/>
  <c r="N31" i="15" s="1"/>
  <c r="M29" i="10" s="1"/>
  <c r="X31" i="15"/>
  <c r="J31" i="15" s="1"/>
  <c r="M30" i="6" s="1"/>
  <c r="T31" i="15"/>
  <c r="F31" i="15" s="1"/>
  <c r="Z31" i="15"/>
  <c r="L31" i="15" s="1"/>
  <c r="M29" i="9" s="1"/>
  <c r="V31" i="15"/>
  <c r="H31" i="15" s="1"/>
  <c r="M30" i="5" s="1"/>
  <c r="V22" i="16"/>
  <c r="H22" i="16" s="1"/>
  <c r="X39" i="24"/>
  <c r="J39" i="24" s="1"/>
  <c r="X23" i="24"/>
  <c r="J23" i="24" s="1"/>
  <c r="AB27" i="24"/>
  <c r="N27" i="24" s="1"/>
  <c r="D42" i="10"/>
  <c r="D40" i="10"/>
  <c r="D38" i="10"/>
  <c r="D36" i="10"/>
  <c r="D34" i="10"/>
  <c r="D32" i="10"/>
  <c r="D30" i="10"/>
  <c r="D28" i="10"/>
  <c r="D26" i="10"/>
  <c r="D24" i="10"/>
  <c r="D22" i="10"/>
  <c r="D20" i="10"/>
  <c r="D18" i="10"/>
  <c r="D16" i="10"/>
  <c r="D14" i="10"/>
  <c r="D12" i="10"/>
  <c r="T42" i="24"/>
  <c r="F42" i="24" s="1"/>
  <c r="T38" i="24"/>
  <c r="F38" i="24" s="1"/>
  <c r="T34" i="24"/>
  <c r="F34" i="24" s="1"/>
  <c r="T30" i="24"/>
  <c r="F30" i="24" s="1"/>
  <c r="T26" i="24"/>
  <c r="F26" i="24" s="1"/>
  <c r="T22" i="24"/>
  <c r="F22" i="24" s="1"/>
  <c r="T18" i="24"/>
  <c r="F18" i="24" s="1"/>
  <c r="T14" i="24"/>
  <c r="F14" i="24" s="1"/>
  <c r="V41" i="24"/>
  <c r="H41" i="24" s="1"/>
  <c r="V37" i="24"/>
  <c r="H37" i="24" s="1"/>
  <c r="V33" i="24"/>
  <c r="H33" i="24" s="1"/>
  <c r="V29" i="24"/>
  <c r="H29" i="24" s="1"/>
  <c r="V25" i="24"/>
  <c r="H25" i="24" s="1"/>
  <c r="V21" i="24"/>
  <c r="H21" i="24" s="1"/>
  <c r="V17" i="24"/>
  <c r="H17" i="24" s="1"/>
  <c r="X28" i="24"/>
  <c r="J28" i="24" s="1"/>
  <c r="D27" i="6" s="1"/>
  <c r="AB42" i="24"/>
  <c r="N42" i="24" s="1"/>
  <c r="AB38" i="24"/>
  <c r="N38" i="24" s="1"/>
  <c r="AB33" i="24"/>
  <c r="N33" i="24" s="1"/>
  <c r="AB17" i="24"/>
  <c r="N17" i="24" s="1"/>
  <c r="AB35" i="20"/>
  <c r="N35" i="20" s="1"/>
  <c r="H33" i="10" s="1"/>
  <c r="X35" i="20"/>
  <c r="J35" i="20" s="1"/>
  <c r="H34" i="6" s="1"/>
  <c r="T35" i="20"/>
  <c r="F35" i="20" s="1"/>
  <c r="V35" i="20"/>
  <c r="H35" i="20" s="1"/>
  <c r="H34" i="5" s="1"/>
  <c r="AB43" i="19"/>
  <c r="N43" i="19" s="1"/>
  <c r="I41" i="10" s="1"/>
  <c r="Z43" i="19"/>
  <c r="L43" i="19" s="1"/>
  <c r="I41" i="9" s="1"/>
  <c r="V43" i="19"/>
  <c r="H43" i="19" s="1"/>
  <c r="I42" i="5" s="1"/>
  <c r="T43" i="19"/>
  <c r="F43" i="19" s="1"/>
  <c r="O43" i="19" s="1"/>
  <c r="X43" i="19"/>
  <c r="J43" i="19" s="1"/>
  <c r="I42" i="6" s="1"/>
  <c r="AB16" i="16"/>
  <c r="N16" i="16" s="1"/>
  <c r="L14" i="10" s="1"/>
  <c r="X16" i="16"/>
  <c r="J16" i="16" s="1"/>
  <c r="L15" i="6" s="1"/>
  <c r="T16" i="16"/>
  <c r="F16" i="16" s="1"/>
  <c r="L15" i="2" s="1"/>
  <c r="Z16" i="16"/>
  <c r="L16" i="16" s="1"/>
  <c r="L14" i="9" s="1"/>
  <c r="V16" i="16"/>
  <c r="H16" i="16" s="1"/>
  <c r="AB24" i="16"/>
  <c r="N24" i="16" s="1"/>
  <c r="L22" i="10" s="1"/>
  <c r="X24" i="16"/>
  <c r="J24" i="16" s="1"/>
  <c r="L23" i="6" s="1"/>
  <c r="T24" i="16"/>
  <c r="F24" i="16" s="1"/>
  <c r="Z24" i="16"/>
  <c r="L24" i="16" s="1"/>
  <c r="L22" i="9" s="1"/>
  <c r="V24" i="16"/>
  <c r="H24" i="16" s="1"/>
  <c r="Z30" i="16"/>
  <c r="L30" i="16" s="1"/>
  <c r="L28" i="9" s="1"/>
  <c r="V30" i="16"/>
  <c r="H30" i="16" s="1"/>
  <c r="L29" i="5" s="1"/>
  <c r="X30" i="16"/>
  <c r="J30" i="16" s="1"/>
  <c r="L29" i="6" s="1"/>
  <c r="AB30" i="16"/>
  <c r="N30" i="16" s="1"/>
  <c r="L28" i="10" s="1"/>
  <c r="AB40" i="16"/>
  <c r="N40" i="16" s="1"/>
  <c r="L38" i="10" s="1"/>
  <c r="X40" i="16"/>
  <c r="J40" i="16" s="1"/>
  <c r="L39" i="6" s="1"/>
  <c r="T40" i="16"/>
  <c r="F40" i="16" s="1"/>
  <c r="Z40" i="16"/>
  <c r="L40" i="16" s="1"/>
  <c r="L38" i="9" s="1"/>
  <c r="V40" i="16"/>
  <c r="H40" i="16" s="1"/>
  <c r="L39" i="5" s="1"/>
  <c r="AB23" i="15"/>
  <c r="N23" i="15" s="1"/>
  <c r="M21" i="10" s="1"/>
  <c r="T23" i="15"/>
  <c r="F23" i="15" s="1"/>
  <c r="AB35" i="15"/>
  <c r="N35" i="15" s="1"/>
  <c r="M33" i="10" s="1"/>
  <c r="X35" i="15"/>
  <c r="J35" i="15" s="1"/>
  <c r="M34" i="6" s="1"/>
  <c r="T35" i="15"/>
  <c r="F35" i="15" s="1"/>
  <c r="Z35" i="15"/>
  <c r="L35" i="15" s="1"/>
  <c r="M33" i="9" s="1"/>
  <c r="V35" i="15"/>
  <c r="H35" i="15" s="1"/>
  <c r="M34" i="5" s="1"/>
  <c r="D41" i="10"/>
  <c r="D39" i="10"/>
  <c r="D37" i="10"/>
  <c r="D35" i="10"/>
  <c r="D33" i="10"/>
  <c r="D31" i="10"/>
  <c r="D27" i="10"/>
  <c r="D25" i="10"/>
  <c r="D19" i="10"/>
  <c r="D17" i="10"/>
  <c r="D15" i="10"/>
  <c r="D13" i="10"/>
  <c r="X42" i="24"/>
  <c r="J42" i="24" s="1"/>
  <c r="X38" i="24"/>
  <c r="J38" i="24" s="1"/>
  <c r="X34" i="24"/>
  <c r="J34" i="24" s="1"/>
  <c r="X30" i="24"/>
  <c r="J30" i="24" s="1"/>
  <c r="X26" i="24"/>
  <c r="J26" i="24" s="1"/>
  <c r="X22" i="24"/>
  <c r="J22" i="24" s="1"/>
  <c r="X18" i="24"/>
  <c r="J18" i="24" s="1"/>
  <c r="X14" i="24"/>
  <c r="J14" i="24" s="1"/>
  <c r="AB43" i="21"/>
  <c r="N43" i="21" s="1"/>
  <c r="G41" i="10" s="1"/>
  <c r="Z43" i="21"/>
  <c r="L43" i="21" s="1"/>
  <c r="G41" i="9" s="1"/>
  <c r="V43" i="21"/>
  <c r="H43" i="21" s="1"/>
  <c r="G42" i="5" s="1"/>
  <c r="X43" i="21"/>
  <c r="J43" i="21" s="1"/>
  <c r="G42" i="6" s="1"/>
  <c r="AB20" i="16"/>
  <c r="N20" i="16" s="1"/>
  <c r="L18" i="10" s="1"/>
  <c r="X20" i="16"/>
  <c r="J20" i="16" s="1"/>
  <c r="L19" i="6" s="1"/>
  <c r="T20" i="16"/>
  <c r="F20" i="16" s="1"/>
  <c r="L19" i="2" s="1"/>
  <c r="Z20" i="16"/>
  <c r="L20" i="16" s="1"/>
  <c r="L18" i="9" s="1"/>
  <c r="V20" i="16"/>
  <c r="H20" i="16" s="1"/>
  <c r="V34" i="24"/>
  <c r="H34" i="24" s="1"/>
  <c r="V30" i="24"/>
  <c r="H30" i="24" s="1"/>
  <c r="V26" i="24"/>
  <c r="H26" i="24" s="1"/>
  <c r="V22" i="24"/>
  <c r="H22" i="24" s="1"/>
  <c r="V18" i="24"/>
  <c r="H18" i="24" s="1"/>
  <c r="V14" i="24"/>
  <c r="H14" i="24" s="1"/>
  <c r="X29" i="24"/>
  <c r="J29" i="24" s="1"/>
  <c r="AB37" i="21"/>
  <c r="N37" i="21" s="1"/>
  <c r="G35" i="10" s="1"/>
  <c r="T37" i="21"/>
  <c r="F37" i="21" s="1"/>
  <c r="AB37" i="20"/>
  <c r="N37" i="20" s="1"/>
  <c r="H35" i="10" s="1"/>
  <c r="V37" i="20"/>
  <c r="H37" i="20" s="1"/>
  <c r="H36" i="5" s="1"/>
  <c r="T37" i="20"/>
  <c r="F37" i="20" s="1"/>
  <c r="X37" i="20"/>
  <c r="J37" i="20" s="1"/>
  <c r="H36" i="6" s="1"/>
  <c r="AB18" i="16"/>
  <c r="N18" i="16" s="1"/>
  <c r="L16" i="10" s="1"/>
  <c r="X18" i="16"/>
  <c r="J18" i="16" s="1"/>
  <c r="L17" i="6" s="1"/>
  <c r="T18" i="16"/>
  <c r="F18" i="16" s="1"/>
  <c r="L17" i="2" s="1"/>
  <c r="Z18" i="16"/>
  <c r="L18" i="16" s="1"/>
  <c r="L16" i="9" s="1"/>
  <c r="V18" i="16"/>
  <c r="H18" i="16" s="1"/>
  <c r="L17" i="5" s="1"/>
  <c r="T30" i="16"/>
  <c r="F30" i="16" s="1"/>
  <c r="AB25" i="15"/>
  <c r="N25" i="15" s="1"/>
  <c r="M23" i="10" s="1"/>
  <c r="X25" i="15"/>
  <c r="J25" i="15" s="1"/>
  <c r="M24" i="6" s="1"/>
  <c r="T25" i="15"/>
  <c r="F25" i="15" s="1"/>
  <c r="O25" i="15" s="1"/>
  <c r="V25" i="15"/>
  <c r="H25" i="15" s="1"/>
  <c r="M24" i="5" s="1"/>
  <c r="AB43" i="15"/>
  <c r="N43" i="15" s="1"/>
  <c r="M41" i="10" s="1"/>
  <c r="X43" i="15"/>
  <c r="J43" i="15" s="1"/>
  <c r="M42" i="6" s="1"/>
  <c r="T43" i="15"/>
  <c r="F43" i="15" s="1"/>
  <c r="O43" i="15" s="1"/>
  <c r="V43" i="15"/>
  <c r="H43" i="15" s="1"/>
  <c r="M42" i="5" s="1"/>
  <c r="AB39" i="22"/>
  <c r="N39" i="22" s="1"/>
  <c r="F37" i="10" s="1"/>
  <c r="X39" i="22"/>
  <c r="J39" i="22" s="1"/>
  <c r="F38" i="6" s="1"/>
  <c r="T39" i="22"/>
  <c r="F39" i="22" s="1"/>
  <c r="O39" i="22" s="1"/>
  <c r="V39" i="22"/>
  <c r="H39" i="22" s="1"/>
  <c r="F38" i="5" s="1"/>
  <c r="AB43" i="22"/>
  <c r="N43" i="22" s="1"/>
  <c r="F41" i="10" s="1"/>
  <c r="X43" i="22"/>
  <c r="J43" i="22" s="1"/>
  <c r="F42" i="6" s="1"/>
  <c r="T43" i="22"/>
  <c r="F43" i="22" s="1"/>
  <c r="O43" i="22" s="1"/>
  <c r="V43" i="22"/>
  <c r="H43" i="22" s="1"/>
  <c r="F42" i="5" s="1"/>
  <c r="AB41" i="21"/>
  <c r="N41" i="21" s="1"/>
  <c r="G39" i="10" s="1"/>
  <c r="V41" i="21"/>
  <c r="H41" i="21" s="1"/>
  <c r="G40" i="5" s="1"/>
  <c r="AB33" i="20"/>
  <c r="N33" i="20" s="1"/>
  <c r="H31" i="10" s="1"/>
  <c r="T33" i="20"/>
  <c r="F33" i="20" s="1"/>
  <c r="V33" i="20"/>
  <c r="H33" i="20" s="1"/>
  <c r="H32" i="5" s="1"/>
  <c r="AB32" i="16"/>
  <c r="N32" i="16" s="1"/>
  <c r="L30" i="10" s="1"/>
  <c r="X32" i="16"/>
  <c r="J32" i="16" s="1"/>
  <c r="L31" i="6" s="1"/>
  <c r="T32" i="16"/>
  <c r="F32" i="16" s="1"/>
  <c r="V32" i="16"/>
  <c r="H32" i="16" s="1"/>
  <c r="L31" i="5" s="1"/>
  <c r="AB29" i="15"/>
  <c r="N29" i="15" s="1"/>
  <c r="M27" i="10" s="1"/>
  <c r="T29" i="15"/>
  <c r="F29" i="15" s="1"/>
  <c r="M28" i="2" s="1"/>
  <c r="V29" i="15"/>
  <c r="H29" i="15" s="1"/>
  <c r="M28" i="5" s="1"/>
  <c r="AB39" i="21"/>
  <c r="N39" i="21" s="1"/>
  <c r="G37" i="10" s="1"/>
  <c r="X39" i="21"/>
  <c r="J39" i="21" s="1"/>
  <c r="G38" i="6" s="1"/>
  <c r="T39" i="21"/>
  <c r="F39" i="21" s="1"/>
  <c r="V39" i="21"/>
  <c r="H39" i="21" s="1"/>
  <c r="G38" i="5" s="1"/>
  <c r="AB43" i="18"/>
  <c r="N43" i="18" s="1"/>
  <c r="J41" i="10" s="1"/>
  <c r="X43" i="18"/>
  <c r="J43" i="18" s="1"/>
  <c r="J42" i="6" s="1"/>
  <c r="T43" i="18"/>
  <c r="F43" i="18" s="1"/>
  <c r="V43" i="18"/>
  <c r="H43" i="18" s="1"/>
  <c r="J42" i="5" s="1"/>
  <c r="Z38" i="16"/>
  <c r="L38" i="16" s="1"/>
  <c r="L36" i="9" s="1"/>
  <c r="V38" i="16"/>
  <c r="H38" i="16" s="1"/>
  <c r="L37" i="5" s="1"/>
  <c r="Z41" i="15"/>
  <c r="L41" i="15" s="1"/>
  <c r="M39" i="9" s="1"/>
  <c r="V41" i="15"/>
  <c r="H41" i="15" s="1"/>
  <c r="M40" i="5" s="1"/>
  <c r="Z43" i="15"/>
  <c r="L43" i="15" s="1"/>
  <c r="M41" i="9" s="1"/>
  <c r="V41" i="22"/>
  <c r="H41" i="22" s="1"/>
  <c r="F40" i="5" s="1"/>
  <c r="Z41" i="22"/>
  <c r="L41" i="22" s="1"/>
  <c r="F39" i="9" s="1"/>
  <c r="V39" i="20"/>
  <c r="H39" i="20" s="1"/>
  <c r="H38" i="5" s="1"/>
  <c r="Z39" i="20"/>
  <c r="L39" i="20" s="1"/>
  <c r="H37" i="9" s="1"/>
  <c r="V43" i="20"/>
  <c r="H43" i="20" s="1"/>
  <c r="H42" i="5" s="1"/>
  <c r="V28" i="16"/>
  <c r="H28" i="16" s="1"/>
  <c r="V36" i="16"/>
  <c r="H36" i="16" s="1"/>
  <c r="L35" i="5" s="1"/>
  <c r="V44" i="16"/>
  <c r="H44" i="16" s="1"/>
  <c r="L43" i="5" s="1"/>
  <c r="V33" i="15"/>
  <c r="H33" i="15" s="1"/>
  <c r="M32" i="5" s="1"/>
  <c r="Z33" i="15"/>
  <c r="L33" i="15" s="1"/>
  <c r="M31" i="9" s="1"/>
  <c r="V37" i="15"/>
  <c r="H37" i="15" s="1"/>
  <c r="M36" i="5" s="1"/>
  <c r="T43" i="23"/>
  <c r="F43" i="23" s="1"/>
  <c r="X43" i="23"/>
  <c r="J43" i="23" s="1"/>
  <c r="E42" i="6" s="1"/>
  <c r="T41" i="18"/>
  <c r="F41" i="18" s="1"/>
  <c r="X41" i="18"/>
  <c r="J41" i="18" s="1"/>
  <c r="J40" i="6" s="1"/>
  <c r="T26" i="16"/>
  <c r="F26" i="16" s="1"/>
  <c r="X26" i="16"/>
  <c r="J26" i="16" s="1"/>
  <c r="L25" i="6" s="1"/>
  <c r="T34" i="16"/>
  <c r="F34" i="16" s="1"/>
  <c r="X34" i="16"/>
  <c r="J34" i="16" s="1"/>
  <c r="L33" i="6" s="1"/>
  <c r="T42" i="16"/>
  <c r="F42" i="16" s="1"/>
  <c r="X42" i="16"/>
  <c r="J42" i="16" s="1"/>
  <c r="L41" i="6" s="1"/>
  <c r="Z12" i="24"/>
  <c r="L12" i="24" s="1"/>
  <c r="AB13" i="24"/>
  <c r="N13" i="24" s="1"/>
  <c r="D11" i="10" s="1"/>
  <c r="AB11" i="24"/>
  <c r="N11" i="24" s="1"/>
  <c r="V10" i="24"/>
  <c r="H10" i="24" s="1"/>
  <c r="T13" i="24"/>
  <c r="F13" i="24" s="1"/>
  <c r="V13" i="24"/>
  <c r="H13" i="24" s="1"/>
  <c r="X13" i="24"/>
  <c r="J13" i="24" s="1"/>
  <c r="Z13" i="24"/>
  <c r="L13" i="24" s="1"/>
  <c r="D11" i="9" s="1"/>
  <c r="AB12" i="16"/>
  <c r="N12" i="16" s="1"/>
  <c r="L10" i="10" s="1"/>
  <c r="T12" i="24"/>
  <c r="F12" i="24" s="1"/>
  <c r="X12" i="24"/>
  <c r="J12" i="24" s="1"/>
  <c r="AB12" i="24"/>
  <c r="N12" i="24" s="1"/>
  <c r="D10" i="10" s="1"/>
  <c r="V12" i="24"/>
  <c r="H12" i="24" s="1"/>
  <c r="Z10" i="24"/>
  <c r="L10" i="24" s="1"/>
  <c r="AB10" i="24"/>
  <c r="N10" i="24" s="1"/>
  <c r="O33" i="15"/>
  <c r="O39" i="15"/>
  <c r="T11" i="15"/>
  <c r="F11" i="15" s="1"/>
  <c r="M10" i="2" s="1"/>
  <c r="V11" i="15"/>
  <c r="H11" i="15" s="1"/>
  <c r="X11" i="15"/>
  <c r="J11" i="15" s="1"/>
  <c r="M10" i="6" s="1"/>
  <c r="Z11" i="15"/>
  <c r="L11" i="15" s="1"/>
  <c r="M9" i="9" s="1"/>
  <c r="T13" i="15"/>
  <c r="F13" i="15" s="1"/>
  <c r="V13" i="15"/>
  <c r="H13" i="15" s="1"/>
  <c r="X13" i="15"/>
  <c r="J13" i="15" s="1"/>
  <c r="M12" i="6" s="1"/>
  <c r="Z13" i="15"/>
  <c r="L13" i="15" s="1"/>
  <c r="M11" i="9" s="1"/>
  <c r="T15" i="15"/>
  <c r="F15" i="15" s="1"/>
  <c r="V15" i="15"/>
  <c r="H15" i="15" s="1"/>
  <c r="X15" i="15"/>
  <c r="J15" i="15" s="1"/>
  <c r="M14" i="6" s="1"/>
  <c r="Z15" i="15"/>
  <c r="L15" i="15" s="1"/>
  <c r="M13" i="9" s="1"/>
  <c r="T17" i="15"/>
  <c r="F17" i="15" s="1"/>
  <c r="V17" i="15"/>
  <c r="H17" i="15" s="1"/>
  <c r="X17" i="15"/>
  <c r="J17" i="15" s="1"/>
  <c r="M16" i="6" s="1"/>
  <c r="Z17" i="15"/>
  <c r="L17" i="15" s="1"/>
  <c r="M15" i="9" s="1"/>
  <c r="T19" i="15"/>
  <c r="F19" i="15" s="1"/>
  <c r="V19" i="15"/>
  <c r="H19" i="15" s="1"/>
  <c r="X19" i="15"/>
  <c r="J19" i="15" s="1"/>
  <c r="M18" i="6" s="1"/>
  <c r="Z19" i="15"/>
  <c r="L19" i="15" s="1"/>
  <c r="M17" i="9" s="1"/>
  <c r="T21" i="15"/>
  <c r="F21" i="15" s="1"/>
  <c r="V21" i="15"/>
  <c r="H21" i="15" s="1"/>
  <c r="X21" i="15"/>
  <c r="J21" i="15" s="1"/>
  <c r="M20" i="6" s="1"/>
  <c r="Z21" i="15"/>
  <c r="L21" i="15" s="1"/>
  <c r="M19" i="9" s="1"/>
  <c r="V23" i="15"/>
  <c r="H23" i="15" s="1"/>
  <c r="X23" i="15"/>
  <c r="J23" i="15" s="1"/>
  <c r="M22" i="6" s="1"/>
  <c r="Z23" i="15"/>
  <c r="L23" i="15" s="1"/>
  <c r="M21" i="9" s="1"/>
  <c r="Z25" i="15"/>
  <c r="L25" i="15" s="1"/>
  <c r="M23" i="9" s="1"/>
  <c r="V27" i="15"/>
  <c r="H27" i="15" s="1"/>
  <c r="X27" i="15"/>
  <c r="J27" i="15" s="1"/>
  <c r="M26" i="6" s="1"/>
  <c r="Z27" i="15"/>
  <c r="L27" i="15" s="1"/>
  <c r="M25" i="9" s="1"/>
  <c r="X29" i="15"/>
  <c r="J29" i="15" s="1"/>
  <c r="M28" i="6" s="1"/>
  <c r="Z29" i="15"/>
  <c r="L29" i="15" s="1"/>
  <c r="M27" i="9" s="1"/>
  <c r="Z37" i="15"/>
  <c r="L37" i="15" s="1"/>
  <c r="M35" i="9" s="1"/>
  <c r="T10" i="15"/>
  <c r="F10" i="15" s="1"/>
  <c r="V10" i="15"/>
  <c r="H10" i="15" s="1"/>
  <c r="X10" i="15"/>
  <c r="J10" i="15" s="1"/>
  <c r="M9" i="6" s="1"/>
  <c r="Z10" i="15"/>
  <c r="L10" i="15" s="1"/>
  <c r="M8" i="9" s="1"/>
  <c r="T12" i="15"/>
  <c r="F12" i="15" s="1"/>
  <c r="M11" i="2" s="1"/>
  <c r="V12" i="15"/>
  <c r="H12" i="15" s="1"/>
  <c r="X12" i="15"/>
  <c r="J12" i="15" s="1"/>
  <c r="M11" i="6" s="1"/>
  <c r="Z12" i="15"/>
  <c r="L12" i="15" s="1"/>
  <c r="M10" i="9" s="1"/>
  <c r="T14" i="15"/>
  <c r="F14" i="15" s="1"/>
  <c r="V14" i="15"/>
  <c r="H14" i="15" s="1"/>
  <c r="X14" i="15"/>
  <c r="J14" i="15" s="1"/>
  <c r="M13" i="6" s="1"/>
  <c r="Z14" i="15"/>
  <c r="L14" i="15" s="1"/>
  <c r="M12" i="9" s="1"/>
  <c r="T16" i="15"/>
  <c r="F16" i="15" s="1"/>
  <c r="M15" i="2" s="1"/>
  <c r="V16" i="15"/>
  <c r="H16" i="15" s="1"/>
  <c r="X16" i="15"/>
  <c r="J16" i="15" s="1"/>
  <c r="M15" i="6" s="1"/>
  <c r="Z16" i="15"/>
  <c r="L16" i="15" s="1"/>
  <c r="M14" i="9" s="1"/>
  <c r="T18" i="15"/>
  <c r="F18" i="15" s="1"/>
  <c r="M17" i="2" s="1"/>
  <c r="V18" i="15"/>
  <c r="H18" i="15" s="1"/>
  <c r="X18" i="15"/>
  <c r="J18" i="15" s="1"/>
  <c r="M17" i="6" s="1"/>
  <c r="Z18" i="15"/>
  <c r="L18" i="15" s="1"/>
  <c r="M16" i="9" s="1"/>
  <c r="T20" i="15"/>
  <c r="F20" i="15" s="1"/>
  <c r="M19" i="2" s="1"/>
  <c r="V20" i="15"/>
  <c r="H20" i="15" s="1"/>
  <c r="X20" i="15"/>
  <c r="J20" i="15" s="1"/>
  <c r="M19" i="6" s="1"/>
  <c r="Z20" i="15"/>
  <c r="L20" i="15" s="1"/>
  <c r="M18" i="9" s="1"/>
  <c r="T22" i="15"/>
  <c r="F22" i="15" s="1"/>
  <c r="V22" i="15"/>
  <c r="H22" i="15" s="1"/>
  <c r="X22" i="15"/>
  <c r="J22" i="15" s="1"/>
  <c r="M21" i="6" s="1"/>
  <c r="Z22" i="15"/>
  <c r="L22" i="15" s="1"/>
  <c r="M20" i="9" s="1"/>
  <c r="T24" i="15"/>
  <c r="F24" i="15" s="1"/>
  <c r="M23" i="2" s="1"/>
  <c r="V24" i="15"/>
  <c r="H24" i="15" s="1"/>
  <c r="X24" i="15"/>
  <c r="J24" i="15" s="1"/>
  <c r="M23" i="6" s="1"/>
  <c r="Z24" i="15"/>
  <c r="L24" i="15" s="1"/>
  <c r="M22" i="9" s="1"/>
  <c r="T26" i="15"/>
  <c r="F26" i="15" s="1"/>
  <c r="M25" i="2" s="1"/>
  <c r="V26" i="15"/>
  <c r="H26" i="15" s="1"/>
  <c r="X26" i="15"/>
  <c r="J26" i="15" s="1"/>
  <c r="M25" i="6" s="1"/>
  <c r="Z26" i="15"/>
  <c r="L26" i="15" s="1"/>
  <c r="M24" i="9" s="1"/>
  <c r="T28" i="15"/>
  <c r="F28" i="15" s="1"/>
  <c r="M27" i="2" s="1"/>
  <c r="V28" i="15"/>
  <c r="H28" i="15" s="1"/>
  <c r="X28" i="15"/>
  <c r="J28" i="15" s="1"/>
  <c r="M27" i="6" s="1"/>
  <c r="Z28" i="15"/>
  <c r="L28" i="15" s="1"/>
  <c r="M26" i="9" s="1"/>
  <c r="T30" i="15"/>
  <c r="F30" i="15" s="1"/>
  <c r="V30" i="15"/>
  <c r="H30" i="15" s="1"/>
  <c r="X30" i="15"/>
  <c r="J30" i="15" s="1"/>
  <c r="M29" i="6" s="1"/>
  <c r="Z30" i="15"/>
  <c r="L30" i="15" s="1"/>
  <c r="M28" i="9" s="1"/>
  <c r="T32" i="15"/>
  <c r="F32" i="15" s="1"/>
  <c r="M31" i="2" s="1"/>
  <c r="V32" i="15"/>
  <c r="H32" i="15" s="1"/>
  <c r="M31" i="5" s="1"/>
  <c r="X32" i="15"/>
  <c r="J32" i="15" s="1"/>
  <c r="M31" i="6" s="1"/>
  <c r="Z32" i="15"/>
  <c r="L32" i="15" s="1"/>
  <c r="M30" i="9" s="1"/>
  <c r="T34" i="15"/>
  <c r="F34" i="15" s="1"/>
  <c r="M33" i="2" s="1"/>
  <c r="V34" i="15"/>
  <c r="H34" i="15" s="1"/>
  <c r="M33" i="5" s="1"/>
  <c r="X34" i="15"/>
  <c r="J34" i="15" s="1"/>
  <c r="M33" i="6" s="1"/>
  <c r="Z34" i="15"/>
  <c r="L34" i="15" s="1"/>
  <c r="M32" i="9" s="1"/>
  <c r="T36" i="15"/>
  <c r="F36" i="15" s="1"/>
  <c r="M35" i="2" s="1"/>
  <c r="V36" i="15"/>
  <c r="H36" i="15" s="1"/>
  <c r="M35" i="5" s="1"/>
  <c r="X36" i="15"/>
  <c r="J36" i="15" s="1"/>
  <c r="M35" i="6" s="1"/>
  <c r="Z36" i="15"/>
  <c r="L36" i="15" s="1"/>
  <c r="M34" i="9" s="1"/>
  <c r="T38" i="15"/>
  <c r="F38" i="15" s="1"/>
  <c r="V38" i="15"/>
  <c r="H38" i="15" s="1"/>
  <c r="M37" i="5" s="1"/>
  <c r="X38" i="15"/>
  <c r="J38" i="15" s="1"/>
  <c r="M37" i="6" s="1"/>
  <c r="Z38" i="15"/>
  <c r="L38" i="15" s="1"/>
  <c r="M36" i="9" s="1"/>
  <c r="T40" i="15"/>
  <c r="F40" i="15" s="1"/>
  <c r="M39" i="2" s="1"/>
  <c r="V40" i="15"/>
  <c r="H40" i="15" s="1"/>
  <c r="M39" i="5" s="1"/>
  <c r="X40" i="15"/>
  <c r="J40" i="15" s="1"/>
  <c r="M39" i="6" s="1"/>
  <c r="Z40" i="15"/>
  <c r="L40" i="15" s="1"/>
  <c r="M38" i="9" s="1"/>
  <c r="T42" i="15"/>
  <c r="F42" i="15" s="1"/>
  <c r="M41" i="2" s="1"/>
  <c r="V42" i="15"/>
  <c r="H42" i="15" s="1"/>
  <c r="M41" i="5" s="1"/>
  <c r="X42" i="15"/>
  <c r="J42" i="15" s="1"/>
  <c r="M41" i="6" s="1"/>
  <c r="Z42" i="15"/>
  <c r="L42" i="15" s="1"/>
  <c r="M40" i="9" s="1"/>
  <c r="T44" i="15"/>
  <c r="F44" i="15" s="1"/>
  <c r="M43" i="2" s="1"/>
  <c r="V44" i="15"/>
  <c r="H44" i="15" s="1"/>
  <c r="M43" i="5" s="1"/>
  <c r="X44" i="15"/>
  <c r="J44" i="15" s="1"/>
  <c r="M43" i="6" s="1"/>
  <c r="Z44" i="15"/>
  <c r="L44" i="15" s="1"/>
  <c r="M42" i="9" s="1"/>
  <c r="O16" i="16"/>
  <c r="L15" i="5"/>
  <c r="L19" i="5"/>
  <c r="O24" i="16"/>
  <c r="L23" i="5"/>
  <c r="O28" i="16"/>
  <c r="L27" i="5"/>
  <c r="T10" i="16"/>
  <c r="F10" i="16" s="1"/>
  <c r="L9" i="2" s="1"/>
  <c r="V10" i="16"/>
  <c r="H10" i="16" s="1"/>
  <c r="X10" i="16"/>
  <c r="J10" i="16" s="1"/>
  <c r="L9" i="6" s="1"/>
  <c r="Z10" i="16"/>
  <c r="L10" i="16" s="1"/>
  <c r="L8" i="9" s="1"/>
  <c r="T12" i="16"/>
  <c r="F12" i="16" s="1"/>
  <c r="L11" i="2" s="1"/>
  <c r="V12" i="16"/>
  <c r="H12" i="16" s="1"/>
  <c r="X12" i="16"/>
  <c r="J12" i="16" s="1"/>
  <c r="L11" i="6" s="1"/>
  <c r="Z12" i="16"/>
  <c r="L12" i="16" s="1"/>
  <c r="L10" i="9" s="1"/>
  <c r="O32" i="16"/>
  <c r="O36" i="16"/>
  <c r="O44" i="16"/>
  <c r="O22" i="16"/>
  <c r="L21" i="5"/>
  <c r="L25" i="5"/>
  <c r="AB11" i="16"/>
  <c r="N11" i="16" s="1"/>
  <c r="L9" i="10" s="1"/>
  <c r="Z11" i="16"/>
  <c r="L11" i="16" s="1"/>
  <c r="L9" i="9" s="1"/>
  <c r="X11" i="16"/>
  <c r="J11" i="16" s="1"/>
  <c r="L10" i="6" s="1"/>
  <c r="V11" i="16"/>
  <c r="H11" i="16" s="1"/>
  <c r="T11" i="16"/>
  <c r="F11" i="16" s="1"/>
  <c r="L10" i="2" s="1"/>
  <c r="AB13" i="16"/>
  <c r="N13" i="16" s="1"/>
  <c r="L11" i="10" s="1"/>
  <c r="Z13" i="16"/>
  <c r="L13" i="16" s="1"/>
  <c r="L11" i="9" s="1"/>
  <c r="X13" i="16"/>
  <c r="J13" i="16" s="1"/>
  <c r="L12" i="6" s="1"/>
  <c r="V13" i="16"/>
  <c r="H13" i="16" s="1"/>
  <c r="T13" i="16"/>
  <c r="F13" i="16" s="1"/>
  <c r="AB15" i="16"/>
  <c r="N15" i="16" s="1"/>
  <c r="L13" i="10" s="1"/>
  <c r="Z15" i="16"/>
  <c r="L15" i="16" s="1"/>
  <c r="L13" i="9" s="1"/>
  <c r="X15" i="16"/>
  <c r="J15" i="16" s="1"/>
  <c r="L14" i="6" s="1"/>
  <c r="V15" i="16"/>
  <c r="H15" i="16" s="1"/>
  <c r="T15" i="16"/>
  <c r="F15" i="16" s="1"/>
  <c r="AB17" i="16"/>
  <c r="N17" i="16" s="1"/>
  <c r="L15" i="10" s="1"/>
  <c r="Z17" i="16"/>
  <c r="L17" i="16" s="1"/>
  <c r="L15" i="9" s="1"/>
  <c r="X17" i="16"/>
  <c r="J17" i="16" s="1"/>
  <c r="L16" i="6" s="1"/>
  <c r="V17" i="16"/>
  <c r="H17" i="16" s="1"/>
  <c r="T17" i="16"/>
  <c r="F17" i="16" s="1"/>
  <c r="AB19" i="16"/>
  <c r="N19" i="16" s="1"/>
  <c r="L17" i="10" s="1"/>
  <c r="Z19" i="16"/>
  <c r="L19" i="16" s="1"/>
  <c r="L17" i="9" s="1"/>
  <c r="X19" i="16"/>
  <c r="J19" i="16" s="1"/>
  <c r="L18" i="6" s="1"/>
  <c r="V19" i="16"/>
  <c r="H19" i="16" s="1"/>
  <c r="T19" i="16"/>
  <c r="F19" i="16" s="1"/>
  <c r="L18" i="2" s="1"/>
  <c r="AB21" i="16"/>
  <c r="N21" i="16" s="1"/>
  <c r="L19" i="10" s="1"/>
  <c r="Z21" i="16"/>
  <c r="L21" i="16" s="1"/>
  <c r="L19" i="9" s="1"/>
  <c r="X21" i="16"/>
  <c r="J21" i="16" s="1"/>
  <c r="L20" i="6" s="1"/>
  <c r="V21" i="16"/>
  <c r="H21" i="16" s="1"/>
  <c r="T21" i="16"/>
  <c r="F21" i="16" s="1"/>
  <c r="AB23" i="16"/>
  <c r="N23" i="16" s="1"/>
  <c r="L21" i="10" s="1"/>
  <c r="Z23" i="16"/>
  <c r="L23" i="16" s="1"/>
  <c r="L21" i="9" s="1"/>
  <c r="X23" i="16"/>
  <c r="J23" i="16" s="1"/>
  <c r="L22" i="6" s="1"/>
  <c r="V23" i="16"/>
  <c r="H23" i="16" s="1"/>
  <c r="T23" i="16"/>
  <c r="F23" i="16" s="1"/>
  <c r="AB25" i="16"/>
  <c r="N25" i="16" s="1"/>
  <c r="L23" i="10" s="1"/>
  <c r="Z25" i="16"/>
  <c r="L25" i="16" s="1"/>
  <c r="L23" i="9" s="1"/>
  <c r="X25" i="16"/>
  <c r="J25" i="16" s="1"/>
  <c r="L24" i="6" s="1"/>
  <c r="V25" i="16"/>
  <c r="H25" i="16" s="1"/>
  <c r="T25" i="16"/>
  <c r="F25" i="16" s="1"/>
  <c r="O14" i="16"/>
  <c r="O34" i="16"/>
  <c r="O38" i="16"/>
  <c r="T27" i="16"/>
  <c r="F27" i="16" s="1"/>
  <c r="V27" i="16"/>
  <c r="H27" i="16" s="1"/>
  <c r="X27" i="16"/>
  <c r="J27" i="16" s="1"/>
  <c r="L26" i="6" s="1"/>
  <c r="Z27" i="16"/>
  <c r="L27" i="16" s="1"/>
  <c r="L25" i="9" s="1"/>
  <c r="T29" i="16"/>
  <c r="F29" i="16" s="1"/>
  <c r="V29" i="16"/>
  <c r="H29" i="16" s="1"/>
  <c r="L28" i="5" s="1"/>
  <c r="X29" i="16"/>
  <c r="J29" i="16" s="1"/>
  <c r="L28" i="6" s="1"/>
  <c r="Z29" i="16"/>
  <c r="L29" i="16" s="1"/>
  <c r="L27" i="9" s="1"/>
  <c r="T31" i="16"/>
  <c r="F31" i="16" s="1"/>
  <c r="V31" i="16"/>
  <c r="H31" i="16" s="1"/>
  <c r="L30" i="5" s="1"/>
  <c r="X31" i="16"/>
  <c r="J31" i="16" s="1"/>
  <c r="L30" i="6" s="1"/>
  <c r="Z31" i="16"/>
  <c r="L31" i="16" s="1"/>
  <c r="L29" i="9" s="1"/>
  <c r="T33" i="16"/>
  <c r="F33" i="16" s="1"/>
  <c r="V33" i="16"/>
  <c r="H33" i="16" s="1"/>
  <c r="L32" i="5" s="1"/>
  <c r="X33" i="16"/>
  <c r="J33" i="16" s="1"/>
  <c r="L32" i="6" s="1"/>
  <c r="Z33" i="16"/>
  <c r="L33" i="16" s="1"/>
  <c r="L31" i="9" s="1"/>
  <c r="T35" i="16"/>
  <c r="F35" i="16" s="1"/>
  <c r="V35" i="16"/>
  <c r="H35" i="16" s="1"/>
  <c r="L34" i="5" s="1"/>
  <c r="X35" i="16"/>
  <c r="J35" i="16" s="1"/>
  <c r="L34" i="6" s="1"/>
  <c r="Z35" i="16"/>
  <c r="L35" i="16" s="1"/>
  <c r="L33" i="9" s="1"/>
  <c r="T37" i="16"/>
  <c r="F37" i="16" s="1"/>
  <c r="V37" i="16"/>
  <c r="H37" i="16" s="1"/>
  <c r="L36" i="5" s="1"/>
  <c r="X37" i="16"/>
  <c r="J37" i="16" s="1"/>
  <c r="L36" i="6" s="1"/>
  <c r="Z37" i="16"/>
  <c r="L37" i="16" s="1"/>
  <c r="L35" i="9" s="1"/>
  <c r="T39" i="16"/>
  <c r="F39" i="16" s="1"/>
  <c r="V39" i="16"/>
  <c r="H39" i="16" s="1"/>
  <c r="L38" i="5" s="1"/>
  <c r="X39" i="16"/>
  <c r="J39" i="16" s="1"/>
  <c r="L38" i="6" s="1"/>
  <c r="Z39" i="16"/>
  <c r="L39" i="16" s="1"/>
  <c r="L37" i="9" s="1"/>
  <c r="T41" i="16"/>
  <c r="F41" i="16" s="1"/>
  <c r="V41" i="16"/>
  <c r="H41" i="16" s="1"/>
  <c r="L40" i="5" s="1"/>
  <c r="X41" i="16"/>
  <c r="J41" i="16" s="1"/>
  <c r="L40" i="6" s="1"/>
  <c r="Z41" i="16"/>
  <c r="L41" i="16" s="1"/>
  <c r="L39" i="9" s="1"/>
  <c r="T43" i="16"/>
  <c r="F43" i="16" s="1"/>
  <c r="V43" i="16"/>
  <c r="H43" i="16" s="1"/>
  <c r="L42" i="5" s="1"/>
  <c r="X43" i="16"/>
  <c r="J43" i="16" s="1"/>
  <c r="L42" i="6" s="1"/>
  <c r="Z43" i="16"/>
  <c r="L43" i="16" s="1"/>
  <c r="L41" i="9" s="1"/>
  <c r="T11" i="17"/>
  <c r="F11" i="17" s="1"/>
  <c r="V11" i="17"/>
  <c r="H11" i="17" s="1"/>
  <c r="X11" i="17"/>
  <c r="J11" i="17" s="1"/>
  <c r="K10" i="6" s="1"/>
  <c r="Z11" i="17"/>
  <c r="L11" i="17" s="1"/>
  <c r="K9" i="9" s="1"/>
  <c r="T13" i="17"/>
  <c r="F13" i="17" s="1"/>
  <c r="V13" i="17"/>
  <c r="H13" i="17" s="1"/>
  <c r="K12" i="5" s="1"/>
  <c r="X13" i="17"/>
  <c r="J13" i="17" s="1"/>
  <c r="K12" i="6" s="1"/>
  <c r="Z13" i="17"/>
  <c r="L13" i="17" s="1"/>
  <c r="K11" i="9" s="1"/>
  <c r="T15" i="17"/>
  <c r="F15" i="17" s="1"/>
  <c r="V15" i="17"/>
  <c r="H15" i="17" s="1"/>
  <c r="K14" i="5" s="1"/>
  <c r="X15" i="17"/>
  <c r="J15" i="17" s="1"/>
  <c r="K14" i="6" s="1"/>
  <c r="Z15" i="17"/>
  <c r="L15" i="17" s="1"/>
  <c r="K13" i="9" s="1"/>
  <c r="T17" i="17"/>
  <c r="F17" i="17" s="1"/>
  <c r="V17" i="17"/>
  <c r="H17" i="17" s="1"/>
  <c r="K16" i="5" s="1"/>
  <c r="X17" i="17"/>
  <c r="J17" i="17" s="1"/>
  <c r="K16" i="6" s="1"/>
  <c r="Z17" i="17"/>
  <c r="L17" i="17" s="1"/>
  <c r="K15" i="9" s="1"/>
  <c r="T19" i="17"/>
  <c r="F19" i="17" s="1"/>
  <c r="V19" i="17"/>
  <c r="H19" i="17" s="1"/>
  <c r="K18" i="5" s="1"/>
  <c r="X19" i="17"/>
  <c r="J19" i="17" s="1"/>
  <c r="K18" i="6" s="1"/>
  <c r="Z19" i="17"/>
  <c r="L19" i="17" s="1"/>
  <c r="K17" i="9" s="1"/>
  <c r="T21" i="17"/>
  <c r="F21" i="17" s="1"/>
  <c r="V21" i="17"/>
  <c r="H21" i="17" s="1"/>
  <c r="K20" i="5" s="1"/>
  <c r="X21" i="17"/>
  <c r="J21" i="17" s="1"/>
  <c r="K20" i="6" s="1"/>
  <c r="Z21" i="17"/>
  <c r="L21" i="17" s="1"/>
  <c r="K19" i="9" s="1"/>
  <c r="T23" i="17"/>
  <c r="F23" i="17" s="1"/>
  <c r="V23" i="17"/>
  <c r="H23" i="17" s="1"/>
  <c r="K22" i="5" s="1"/>
  <c r="X23" i="17"/>
  <c r="J23" i="17" s="1"/>
  <c r="K22" i="6" s="1"/>
  <c r="Z23" i="17"/>
  <c r="L23" i="17" s="1"/>
  <c r="K21" i="9" s="1"/>
  <c r="T25" i="17"/>
  <c r="F25" i="17" s="1"/>
  <c r="V25" i="17"/>
  <c r="H25" i="17" s="1"/>
  <c r="K24" i="5" s="1"/>
  <c r="X25" i="17"/>
  <c r="J25" i="17" s="1"/>
  <c r="K24" i="6" s="1"/>
  <c r="Z25" i="17"/>
  <c r="L25" i="17" s="1"/>
  <c r="K23" i="9" s="1"/>
  <c r="T27" i="17"/>
  <c r="F27" i="17" s="1"/>
  <c r="V27" i="17"/>
  <c r="H27" i="17" s="1"/>
  <c r="K26" i="5" s="1"/>
  <c r="X27" i="17"/>
  <c r="J27" i="17" s="1"/>
  <c r="K26" i="6" s="1"/>
  <c r="Z27" i="17"/>
  <c r="L27" i="17" s="1"/>
  <c r="K25" i="9" s="1"/>
  <c r="T29" i="17"/>
  <c r="F29" i="17" s="1"/>
  <c r="V29" i="17"/>
  <c r="H29" i="17" s="1"/>
  <c r="K28" i="5" s="1"/>
  <c r="X29" i="17"/>
  <c r="J29" i="17" s="1"/>
  <c r="K28" i="6" s="1"/>
  <c r="Z29" i="17"/>
  <c r="L29" i="17" s="1"/>
  <c r="K27" i="9" s="1"/>
  <c r="T31" i="17"/>
  <c r="F31" i="17" s="1"/>
  <c r="V31" i="17"/>
  <c r="H31" i="17" s="1"/>
  <c r="K30" i="5" s="1"/>
  <c r="X31" i="17"/>
  <c r="J31" i="17" s="1"/>
  <c r="K30" i="6" s="1"/>
  <c r="Z31" i="17"/>
  <c r="L31" i="17" s="1"/>
  <c r="K29" i="9" s="1"/>
  <c r="T33" i="17"/>
  <c r="F33" i="17" s="1"/>
  <c r="V33" i="17"/>
  <c r="H33" i="17" s="1"/>
  <c r="K32" i="5" s="1"/>
  <c r="X33" i="17"/>
  <c r="J33" i="17" s="1"/>
  <c r="K32" i="6" s="1"/>
  <c r="Z33" i="17"/>
  <c r="L33" i="17" s="1"/>
  <c r="K31" i="9" s="1"/>
  <c r="T35" i="17"/>
  <c r="F35" i="17" s="1"/>
  <c r="V35" i="17"/>
  <c r="H35" i="17" s="1"/>
  <c r="K34" i="5" s="1"/>
  <c r="X35" i="17"/>
  <c r="J35" i="17" s="1"/>
  <c r="K34" i="6" s="1"/>
  <c r="Z35" i="17"/>
  <c r="L35" i="17" s="1"/>
  <c r="K33" i="9" s="1"/>
  <c r="T37" i="17"/>
  <c r="F37" i="17" s="1"/>
  <c r="V37" i="17"/>
  <c r="H37" i="17" s="1"/>
  <c r="K36" i="5" s="1"/>
  <c r="X37" i="17"/>
  <c r="J37" i="17" s="1"/>
  <c r="K36" i="6" s="1"/>
  <c r="Z37" i="17"/>
  <c r="L37" i="17" s="1"/>
  <c r="K35" i="9" s="1"/>
  <c r="T39" i="17"/>
  <c r="F39" i="17" s="1"/>
  <c r="V39" i="17"/>
  <c r="H39" i="17" s="1"/>
  <c r="K38" i="5" s="1"/>
  <c r="X39" i="17"/>
  <c r="J39" i="17" s="1"/>
  <c r="K38" i="6" s="1"/>
  <c r="Z39" i="17"/>
  <c r="L39" i="17" s="1"/>
  <c r="K37" i="9" s="1"/>
  <c r="T41" i="17"/>
  <c r="F41" i="17" s="1"/>
  <c r="V41" i="17"/>
  <c r="H41" i="17" s="1"/>
  <c r="K40" i="5" s="1"/>
  <c r="X41" i="17"/>
  <c r="J41" i="17" s="1"/>
  <c r="K40" i="6" s="1"/>
  <c r="Z41" i="17"/>
  <c r="L41" i="17" s="1"/>
  <c r="K39" i="9" s="1"/>
  <c r="T43" i="17"/>
  <c r="F43" i="17" s="1"/>
  <c r="V43" i="17"/>
  <c r="H43" i="17" s="1"/>
  <c r="K42" i="5" s="1"/>
  <c r="X43" i="17"/>
  <c r="J43" i="17" s="1"/>
  <c r="K42" i="6" s="1"/>
  <c r="Z43" i="17"/>
  <c r="L43" i="17" s="1"/>
  <c r="K41" i="9" s="1"/>
  <c r="T10" i="17"/>
  <c r="F10" i="17" s="1"/>
  <c r="V10" i="17"/>
  <c r="H10" i="17" s="1"/>
  <c r="X10" i="17"/>
  <c r="J10" i="17" s="1"/>
  <c r="K9" i="6" s="1"/>
  <c r="Z10" i="17"/>
  <c r="L10" i="17" s="1"/>
  <c r="K8" i="9" s="1"/>
  <c r="T12" i="17"/>
  <c r="F12" i="17" s="1"/>
  <c r="V12" i="17"/>
  <c r="H12" i="17" s="1"/>
  <c r="K11" i="5" s="1"/>
  <c r="X12" i="17"/>
  <c r="J12" i="17" s="1"/>
  <c r="K11" i="6" s="1"/>
  <c r="Z12" i="17"/>
  <c r="L12" i="17" s="1"/>
  <c r="K10" i="9" s="1"/>
  <c r="T14" i="17"/>
  <c r="F14" i="17" s="1"/>
  <c r="V14" i="17"/>
  <c r="H14" i="17" s="1"/>
  <c r="K13" i="5" s="1"/>
  <c r="X14" i="17"/>
  <c r="J14" i="17" s="1"/>
  <c r="K13" i="6" s="1"/>
  <c r="Z14" i="17"/>
  <c r="L14" i="17" s="1"/>
  <c r="K12" i="9" s="1"/>
  <c r="T16" i="17"/>
  <c r="F16" i="17" s="1"/>
  <c r="V16" i="17"/>
  <c r="H16" i="17" s="1"/>
  <c r="K15" i="5" s="1"/>
  <c r="X16" i="17"/>
  <c r="J16" i="17" s="1"/>
  <c r="K15" i="6" s="1"/>
  <c r="Z16" i="17"/>
  <c r="L16" i="17" s="1"/>
  <c r="K14" i="9" s="1"/>
  <c r="T18" i="17"/>
  <c r="F18" i="17" s="1"/>
  <c r="V18" i="17"/>
  <c r="H18" i="17" s="1"/>
  <c r="K17" i="5" s="1"/>
  <c r="X18" i="17"/>
  <c r="J18" i="17" s="1"/>
  <c r="K17" i="6" s="1"/>
  <c r="Z18" i="17"/>
  <c r="L18" i="17" s="1"/>
  <c r="K16" i="9" s="1"/>
  <c r="T20" i="17"/>
  <c r="F20" i="17" s="1"/>
  <c r="V20" i="17"/>
  <c r="H20" i="17" s="1"/>
  <c r="K19" i="5" s="1"/>
  <c r="X20" i="17"/>
  <c r="J20" i="17" s="1"/>
  <c r="K19" i="6" s="1"/>
  <c r="Z20" i="17"/>
  <c r="L20" i="17" s="1"/>
  <c r="K18" i="9" s="1"/>
  <c r="T22" i="17"/>
  <c r="F22" i="17" s="1"/>
  <c r="V22" i="17"/>
  <c r="H22" i="17" s="1"/>
  <c r="K21" i="5" s="1"/>
  <c r="X22" i="17"/>
  <c r="J22" i="17" s="1"/>
  <c r="K21" i="6" s="1"/>
  <c r="Z22" i="17"/>
  <c r="L22" i="17" s="1"/>
  <c r="K20" i="9" s="1"/>
  <c r="T24" i="17"/>
  <c r="F24" i="17" s="1"/>
  <c r="V24" i="17"/>
  <c r="H24" i="17" s="1"/>
  <c r="K23" i="5" s="1"/>
  <c r="X24" i="17"/>
  <c r="J24" i="17" s="1"/>
  <c r="K23" i="6" s="1"/>
  <c r="Z24" i="17"/>
  <c r="L24" i="17" s="1"/>
  <c r="K22" i="9" s="1"/>
  <c r="T26" i="17"/>
  <c r="F26" i="17" s="1"/>
  <c r="V26" i="17"/>
  <c r="H26" i="17" s="1"/>
  <c r="K25" i="5" s="1"/>
  <c r="X26" i="17"/>
  <c r="J26" i="17" s="1"/>
  <c r="K25" i="6" s="1"/>
  <c r="Z26" i="17"/>
  <c r="L26" i="17" s="1"/>
  <c r="K24" i="9" s="1"/>
  <c r="T28" i="17"/>
  <c r="F28" i="17" s="1"/>
  <c r="V28" i="17"/>
  <c r="H28" i="17" s="1"/>
  <c r="K27" i="5" s="1"/>
  <c r="X28" i="17"/>
  <c r="J28" i="17" s="1"/>
  <c r="K27" i="6" s="1"/>
  <c r="Z28" i="17"/>
  <c r="L28" i="17" s="1"/>
  <c r="K26" i="9" s="1"/>
  <c r="T30" i="17"/>
  <c r="F30" i="17" s="1"/>
  <c r="V30" i="17"/>
  <c r="H30" i="17" s="1"/>
  <c r="K29" i="5" s="1"/>
  <c r="X30" i="17"/>
  <c r="J30" i="17" s="1"/>
  <c r="K29" i="6" s="1"/>
  <c r="Z30" i="17"/>
  <c r="L30" i="17" s="1"/>
  <c r="K28" i="9" s="1"/>
  <c r="T32" i="17"/>
  <c r="F32" i="17" s="1"/>
  <c r="V32" i="17"/>
  <c r="H32" i="17" s="1"/>
  <c r="K31" i="5" s="1"/>
  <c r="X32" i="17"/>
  <c r="J32" i="17" s="1"/>
  <c r="K31" i="6" s="1"/>
  <c r="Z32" i="17"/>
  <c r="L32" i="17" s="1"/>
  <c r="K30" i="9" s="1"/>
  <c r="T34" i="17"/>
  <c r="F34" i="17" s="1"/>
  <c r="V34" i="17"/>
  <c r="H34" i="17" s="1"/>
  <c r="K33" i="5" s="1"/>
  <c r="X34" i="17"/>
  <c r="J34" i="17" s="1"/>
  <c r="K33" i="6" s="1"/>
  <c r="Z34" i="17"/>
  <c r="L34" i="17" s="1"/>
  <c r="K32" i="9" s="1"/>
  <c r="T36" i="17"/>
  <c r="F36" i="17" s="1"/>
  <c r="V36" i="17"/>
  <c r="H36" i="17" s="1"/>
  <c r="K35" i="5" s="1"/>
  <c r="X36" i="17"/>
  <c r="J36" i="17" s="1"/>
  <c r="K35" i="6" s="1"/>
  <c r="Z36" i="17"/>
  <c r="L36" i="17" s="1"/>
  <c r="K34" i="9" s="1"/>
  <c r="T38" i="17"/>
  <c r="F38" i="17" s="1"/>
  <c r="V38" i="17"/>
  <c r="H38" i="17" s="1"/>
  <c r="K37" i="5" s="1"/>
  <c r="X38" i="17"/>
  <c r="J38" i="17" s="1"/>
  <c r="K37" i="6" s="1"/>
  <c r="Z38" i="17"/>
  <c r="L38" i="17" s="1"/>
  <c r="K36" i="9" s="1"/>
  <c r="T40" i="17"/>
  <c r="F40" i="17" s="1"/>
  <c r="V40" i="17"/>
  <c r="H40" i="17" s="1"/>
  <c r="K39" i="5" s="1"/>
  <c r="X40" i="17"/>
  <c r="J40" i="17" s="1"/>
  <c r="K39" i="6" s="1"/>
  <c r="Z40" i="17"/>
  <c r="L40" i="17" s="1"/>
  <c r="K38" i="9" s="1"/>
  <c r="T42" i="17"/>
  <c r="F42" i="17" s="1"/>
  <c r="V42" i="17"/>
  <c r="H42" i="17" s="1"/>
  <c r="K41" i="5" s="1"/>
  <c r="X42" i="17"/>
  <c r="J42" i="17" s="1"/>
  <c r="K41" i="6" s="1"/>
  <c r="Z42" i="17"/>
  <c r="L42" i="17" s="1"/>
  <c r="K40" i="9" s="1"/>
  <c r="T44" i="17"/>
  <c r="F44" i="17" s="1"/>
  <c r="V44" i="17"/>
  <c r="H44" i="17" s="1"/>
  <c r="K43" i="5" s="1"/>
  <c r="X44" i="17"/>
  <c r="J44" i="17" s="1"/>
  <c r="K43" i="6" s="1"/>
  <c r="Z44" i="17"/>
  <c r="L44" i="17" s="1"/>
  <c r="K42" i="9" s="1"/>
  <c r="T11" i="18"/>
  <c r="F11" i="18" s="1"/>
  <c r="V11" i="18"/>
  <c r="H11" i="18" s="1"/>
  <c r="X11" i="18"/>
  <c r="J11" i="18" s="1"/>
  <c r="J10" i="6" s="1"/>
  <c r="Z11" i="18"/>
  <c r="L11" i="18" s="1"/>
  <c r="J9" i="9" s="1"/>
  <c r="T13" i="18"/>
  <c r="F13" i="18" s="1"/>
  <c r="V13" i="18"/>
  <c r="H13" i="18" s="1"/>
  <c r="X13" i="18"/>
  <c r="J13" i="18" s="1"/>
  <c r="J12" i="6" s="1"/>
  <c r="Z13" i="18"/>
  <c r="L13" i="18" s="1"/>
  <c r="J11" i="9" s="1"/>
  <c r="T15" i="18"/>
  <c r="F15" i="18" s="1"/>
  <c r="V15" i="18"/>
  <c r="H15" i="18" s="1"/>
  <c r="J14" i="5" s="1"/>
  <c r="X15" i="18"/>
  <c r="J15" i="18" s="1"/>
  <c r="J14" i="6" s="1"/>
  <c r="Z15" i="18"/>
  <c r="L15" i="18" s="1"/>
  <c r="J13" i="9" s="1"/>
  <c r="T17" i="18"/>
  <c r="F17" i="18" s="1"/>
  <c r="V17" i="18"/>
  <c r="H17" i="18" s="1"/>
  <c r="J16" i="5" s="1"/>
  <c r="X17" i="18"/>
  <c r="J17" i="18" s="1"/>
  <c r="J16" i="6" s="1"/>
  <c r="Z17" i="18"/>
  <c r="L17" i="18" s="1"/>
  <c r="J15" i="9" s="1"/>
  <c r="T19" i="18"/>
  <c r="F19" i="18" s="1"/>
  <c r="V19" i="18"/>
  <c r="H19" i="18" s="1"/>
  <c r="J18" i="5" s="1"/>
  <c r="X19" i="18"/>
  <c r="J19" i="18" s="1"/>
  <c r="J18" i="6" s="1"/>
  <c r="Z19" i="18"/>
  <c r="L19" i="18" s="1"/>
  <c r="J17" i="9" s="1"/>
  <c r="T21" i="18"/>
  <c r="F21" i="18" s="1"/>
  <c r="V21" i="18"/>
  <c r="H21" i="18" s="1"/>
  <c r="J20" i="5" s="1"/>
  <c r="X21" i="18"/>
  <c r="J21" i="18" s="1"/>
  <c r="J20" i="6" s="1"/>
  <c r="Z21" i="18"/>
  <c r="L21" i="18" s="1"/>
  <c r="J19" i="9" s="1"/>
  <c r="T23" i="18"/>
  <c r="F23" i="18" s="1"/>
  <c r="V23" i="18"/>
  <c r="H23" i="18" s="1"/>
  <c r="J22" i="5" s="1"/>
  <c r="X23" i="18"/>
  <c r="J23" i="18" s="1"/>
  <c r="J22" i="6" s="1"/>
  <c r="Z23" i="18"/>
  <c r="L23" i="18" s="1"/>
  <c r="J21" i="9" s="1"/>
  <c r="T25" i="18"/>
  <c r="F25" i="18" s="1"/>
  <c r="V25" i="18"/>
  <c r="H25" i="18" s="1"/>
  <c r="J24" i="5" s="1"/>
  <c r="X25" i="18"/>
  <c r="J25" i="18" s="1"/>
  <c r="J24" i="6" s="1"/>
  <c r="Z25" i="18"/>
  <c r="L25" i="18" s="1"/>
  <c r="J23" i="9" s="1"/>
  <c r="T27" i="18"/>
  <c r="F27" i="18" s="1"/>
  <c r="V27" i="18"/>
  <c r="H27" i="18" s="1"/>
  <c r="J26" i="5" s="1"/>
  <c r="X27" i="18"/>
  <c r="J27" i="18" s="1"/>
  <c r="J26" i="6" s="1"/>
  <c r="Z27" i="18"/>
  <c r="L27" i="18" s="1"/>
  <c r="J25" i="9" s="1"/>
  <c r="T29" i="18"/>
  <c r="F29" i="18" s="1"/>
  <c r="V29" i="18"/>
  <c r="H29" i="18" s="1"/>
  <c r="J28" i="5" s="1"/>
  <c r="X29" i="18"/>
  <c r="J29" i="18" s="1"/>
  <c r="J28" i="6" s="1"/>
  <c r="Z29" i="18"/>
  <c r="L29" i="18" s="1"/>
  <c r="J27" i="9" s="1"/>
  <c r="T31" i="18"/>
  <c r="F31" i="18" s="1"/>
  <c r="V31" i="18"/>
  <c r="H31" i="18" s="1"/>
  <c r="J30" i="5" s="1"/>
  <c r="X31" i="18"/>
  <c r="J31" i="18" s="1"/>
  <c r="J30" i="6" s="1"/>
  <c r="Z31" i="18"/>
  <c r="L31" i="18" s="1"/>
  <c r="J29" i="9" s="1"/>
  <c r="T33" i="18"/>
  <c r="F33" i="18" s="1"/>
  <c r="V33" i="18"/>
  <c r="H33" i="18" s="1"/>
  <c r="J32" i="5" s="1"/>
  <c r="X33" i="18"/>
  <c r="J33" i="18" s="1"/>
  <c r="J32" i="6" s="1"/>
  <c r="Z33" i="18"/>
  <c r="L33" i="18" s="1"/>
  <c r="J31" i="9" s="1"/>
  <c r="T35" i="18"/>
  <c r="F35" i="18" s="1"/>
  <c r="V35" i="18"/>
  <c r="H35" i="18" s="1"/>
  <c r="J34" i="5" s="1"/>
  <c r="X35" i="18"/>
  <c r="J35" i="18" s="1"/>
  <c r="J34" i="6" s="1"/>
  <c r="Z35" i="18"/>
  <c r="L35" i="18" s="1"/>
  <c r="J33" i="9" s="1"/>
  <c r="T37" i="18"/>
  <c r="F37" i="18" s="1"/>
  <c r="V37" i="18"/>
  <c r="H37" i="18" s="1"/>
  <c r="J36" i="5" s="1"/>
  <c r="X37" i="18"/>
  <c r="J37" i="18" s="1"/>
  <c r="J36" i="6" s="1"/>
  <c r="Z37" i="18"/>
  <c r="L37" i="18" s="1"/>
  <c r="J35" i="9" s="1"/>
  <c r="Z39" i="18"/>
  <c r="L39" i="18" s="1"/>
  <c r="J37" i="9" s="1"/>
  <c r="Z41" i="18"/>
  <c r="L41" i="18" s="1"/>
  <c r="J39" i="9" s="1"/>
  <c r="O39" i="18"/>
  <c r="T10" i="18"/>
  <c r="F10" i="18" s="1"/>
  <c r="V10" i="18"/>
  <c r="H10" i="18" s="1"/>
  <c r="X10" i="18"/>
  <c r="J10" i="18" s="1"/>
  <c r="J9" i="6" s="1"/>
  <c r="Z10" i="18"/>
  <c r="L10" i="18" s="1"/>
  <c r="J8" i="9" s="1"/>
  <c r="T12" i="18"/>
  <c r="F12" i="18" s="1"/>
  <c r="V12" i="18"/>
  <c r="H12" i="18" s="1"/>
  <c r="X12" i="18"/>
  <c r="J12" i="18" s="1"/>
  <c r="J11" i="6" s="1"/>
  <c r="Z12" i="18"/>
  <c r="L12" i="18" s="1"/>
  <c r="J10" i="9" s="1"/>
  <c r="T14" i="18"/>
  <c r="F14" i="18" s="1"/>
  <c r="V14" i="18"/>
  <c r="H14" i="18" s="1"/>
  <c r="X14" i="18"/>
  <c r="J14" i="18" s="1"/>
  <c r="J13" i="6" s="1"/>
  <c r="Z14" i="18"/>
  <c r="L14" i="18" s="1"/>
  <c r="J12" i="9" s="1"/>
  <c r="T16" i="18"/>
  <c r="F16" i="18" s="1"/>
  <c r="V16" i="18"/>
  <c r="H16" i="18" s="1"/>
  <c r="J15" i="5" s="1"/>
  <c r="X16" i="18"/>
  <c r="J16" i="18" s="1"/>
  <c r="J15" i="6" s="1"/>
  <c r="Z16" i="18"/>
  <c r="L16" i="18" s="1"/>
  <c r="J14" i="9" s="1"/>
  <c r="T18" i="18"/>
  <c r="F18" i="18" s="1"/>
  <c r="V18" i="18"/>
  <c r="H18" i="18" s="1"/>
  <c r="J17" i="5" s="1"/>
  <c r="X18" i="18"/>
  <c r="J18" i="18" s="1"/>
  <c r="J17" i="6" s="1"/>
  <c r="Z18" i="18"/>
  <c r="L18" i="18" s="1"/>
  <c r="J16" i="9" s="1"/>
  <c r="T20" i="18"/>
  <c r="F20" i="18" s="1"/>
  <c r="V20" i="18"/>
  <c r="H20" i="18" s="1"/>
  <c r="J19" i="5" s="1"/>
  <c r="X20" i="18"/>
  <c r="J20" i="18" s="1"/>
  <c r="J19" i="6" s="1"/>
  <c r="Z20" i="18"/>
  <c r="L20" i="18" s="1"/>
  <c r="J18" i="9" s="1"/>
  <c r="T22" i="18"/>
  <c r="F22" i="18" s="1"/>
  <c r="V22" i="18"/>
  <c r="H22" i="18" s="1"/>
  <c r="J21" i="5" s="1"/>
  <c r="X22" i="18"/>
  <c r="J22" i="18" s="1"/>
  <c r="J21" i="6" s="1"/>
  <c r="Z22" i="18"/>
  <c r="L22" i="18" s="1"/>
  <c r="J20" i="9" s="1"/>
  <c r="T24" i="18"/>
  <c r="F24" i="18" s="1"/>
  <c r="V24" i="18"/>
  <c r="H24" i="18" s="1"/>
  <c r="J23" i="5" s="1"/>
  <c r="X24" i="18"/>
  <c r="J24" i="18" s="1"/>
  <c r="J23" i="6" s="1"/>
  <c r="Z24" i="18"/>
  <c r="L24" i="18" s="1"/>
  <c r="J22" i="9" s="1"/>
  <c r="T26" i="18"/>
  <c r="F26" i="18" s="1"/>
  <c r="V26" i="18"/>
  <c r="H26" i="18" s="1"/>
  <c r="J25" i="5" s="1"/>
  <c r="X26" i="18"/>
  <c r="J26" i="18" s="1"/>
  <c r="J25" i="6" s="1"/>
  <c r="Z26" i="18"/>
  <c r="L26" i="18" s="1"/>
  <c r="J24" i="9" s="1"/>
  <c r="T28" i="18"/>
  <c r="F28" i="18" s="1"/>
  <c r="V28" i="18"/>
  <c r="H28" i="18" s="1"/>
  <c r="J27" i="5" s="1"/>
  <c r="X28" i="18"/>
  <c r="J28" i="18" s="1"/>
  <c r="J27" i="6" s="1"/>
  <c r="Z28" i="18"/>
  <c r="L28" i="18" s="1"/>
  <c r="J26" i="9" s="1"/>
  <c r="T30" i="18"/>
  <c r="F30" i="18" s="1"/>
  <c r="V30" i="18"/>
  <c r="H30" i="18" s="1"/>
  <c r="J29" i="5" s="1"/>
  <c r="X30" i="18"/>
  <c r="J30" i="18" s="1"/>
  <c r="J29" i="6" s="1"/>
  <c r="Z30" i="18"/>
  <c r="L30" i="18" s="1"/>
  <c r="J28" i="9" s="1"/>
  <c r="T32" i="18"/>
  <c r="F32" i="18" s="1"/>
  <c r="V32" i="18"/>
  <c r="H32" i="18" s="1"/>
  <c r="J31" i="5" s="1"/>
  <c r="X32" i="18"/>
  <c r="J32" i="18" s="1"/>
  <c r="J31" i="6" s="1"/>
  <c r="Z32" i="18"/>
  <c r="L32" i="18" s="1"/>
  <c r="J30" i="9" s="1"/>
  <c r="T34" i="18"/>
  <c r="F34" i="18" s="1"/>
  <c r="V34" i="18"/>
  <c r="H34" i="18" s="1"/>
  <c r="J33" i="5" s="1"/>
  <c r="X34" i="18"/>
  <c r="J34" i="18" s="1"/>
  <c r="J33" i="6" s="1"/>
  <c r="Z34" i="18"/>
  <c r="L34" i="18" s="1"/>
  <c r="J32" i="9" s="1"/>
  <c r="T36" i="18"/>
  <c r="F36" i="18" s="1"/>
  <c r="V36" i="18"/>
  <c r="H36" i="18" s="1"/>
  <c r="J35" i="5" s="1"/>
  <c r="X36" i="18"/>
  <c r="J36" i="18" s="1"/>
  <c r="J35" i="6" s="1"/>
  <c r="Z36" i="18"/>
  <c r="L36" i="18" s="1"/>
  <c r="J34" i="9" s="1"/>
  <c r="T38" i="18"/>
  <c r="F38" i="18" s="1"/>
  <c r="V38" i="18"/>
  <c r="H38" i="18" s="1"/>
  <c r="J37" i="5" s="1"/>
  <c r="X38" i="18"/>
  <c r="J38" i="18" s="1"/>
  <c r="J37" i="6" s="1"/>
  <c r="Z38" i="18"/>
  <c r="L38" i="18" s="1"/>
  <c r="J36" i="9" s="1"/>
  <c r="T40" i="18"/>
  <c r="F40" i="18" s="1"/>
  <c r="V40" i="18"/>
  <c r="H40" i="18" s="1"/>
  <c r="J39" i="5" s="1"/>
  <c r="X40" i="18"/>
  <c r="J40" i="18" s="1"/>
  <c r="J39" i="6" s="1"/>
  <c r="Z40" i="18"/>
  <c r="L40" i="18" s="1"/>
  <c r="J38" i="9" s="1"/>
  <c r="T42" i="18"/>
  <c r="F42" i="18" s="1"/>
  <c r="V42" i="18"/>
  <c r="H42" i="18" s="1"/>
  <c r="J41" i="5" s="1"/>
  <c r="X42" i="18"/>
  <c r="J42" i="18" s="1"/>
  <c r="J41" i="6" s="1"/>
  <c r="Z42" i="18"/>
  <c r="L42" i="18" s="1"/>
  <c r="J40" i="9" s="1"/>
  <c r="T44" i="18"/>
  <c r="F44" i="18" s="1"/>
  <c r="V44" i="18"/>
  <c r="H44" i="18" s="1"/>
  <c r="J43" i="5" s="1"/>
  <c r="X44" i="18"/>
  <c r="J44" i="18" s="1"/>
  <c r="J43" i="6" s="1"/>
  <c r="Z44" i="18"/>
  <c r="L44" i="18" s="1"/>
  <c r="J42" i="9" s="1"/>
  <c r="T11" i="19"/>
  <c r="F11" i="19" s="1"/>
  <c r="V11" i="19"/>
  <c r="H11" i="19" s="1"/>
  <c r="X11" i="19"/>
  <c r="J11" i="19" s="1"/>
  <c r="I10" i="6" s="1"/>
  <c r="Z11" i="19"/>
  <c r="L11" i="19" s="1"/>
  <c r="I9" i="9" s="1"/>
  <c r="T13" i="19"/>
  <c r="F13" i="19" s="1"/>
  <c r="I12" i="2" s="1"/>
  <c r="V13" i="19"/>
  <c r="H13" i="19" s="1"/>
  <c r="X13" i="19"/>
  <c r="J13" i="19" s="1"/>
  <c r="I12" i="6" s="1"/>
  <c r="Z13" i="19"/>
  <c r="L13" i="19" s="1"/>
  <c r="I11" i="9" s="1"/>
  <c r="T15" i="19"/>
  <c r="F15" i="19" s="1"/>
  <c r="I14" i="2" s="1"/>
  <c r="V15" i="19"/>
  <c r="H15" i="19" s="1"/>
  <c r="X15" i="19"/>
  <c r="J15" i="19" s="1"/>
  <c r="I14" i="6" s="1"/>
  <c r="Z15" i="19"/>
  <c r="L15" i="19" s="1"/>
  <c r="I13" i="9" s="1"/>
  <c r="T17" i="19"/>
  <c r="F17" i="19" s="1"/>
  <c r="I16" i="2" s="1"/>
  <c r="V17" i="19"/>
  <c r="H17" i="19" s="1"/>
  <c r="X17" i="19"/>
  <c r="J17" i="19" s="1"/>
  <c r="I16" i="6" s="1"/>
  <c r="Z17" i="19"/>
  <c r="L17" i="19" s="1"/>
  <c r="I15" i="9" s="1"/>
  <c r="T19" i="19"/>
  <c r="F19" i="19" s="1"/>
  <c r="V19" i="19"/>
  <c r="H19" i="19" s="1"/>
  <c r="X19" i="19"/>
  <c r="J19" i="19" s="1"/>
  <c r="I18" i="6" s="1"/>
  <c r="Z19" i="19"/>
  <c r="L19" i="19" s="1"/>
  <c r="I17" i="9" s="1"/>
  <c r="T21" i="19"/>
  <c r="F21" i="19" s="1"/>
  <c r="I20" i="2" s="1"/>
  <c r="V21" i="19"/>
  <c r="H21" i="19" s="1"/>
  <c r="X21" i="19"/>
  <c r="J21" i="19" s="1"/>
  <c r="I20" i="6" s="1"/>
  <c r="Z21" i="19"/>
  <c r="L21" i="19" s="1"/>
  <c r="I19" i="9" s="1"/>
  <c r="T23" i="19"/>
  <c r="F23" i="19" s="1"/>
  <c r="I22" i="2" s="1"/>
  <c r="V23" i="19"/>
  <c r="H23" i="19" s="1"/>
  <c r="X23" i="19"/>
  <c r="J23" i="19" s="1"/>
  <c r="I22" i="6" s="1"/>
  <c r="Z23" i="19"/>
  <c r="L23" i="19" s="1"/>
  <c r="I21" i="9" s="1"/>
  <c r="T25" i="19"/>
  <c r="F25" i="19" s="1"/>
  <c r="I24" i="2" s="1"/>
  <c r="V25" i="19"/>
  <c r="H25" i="19" s="1"/>
  <c r="X25" i="19"/>
  <c r="J25" i="19" s="1"/>
  <c r="I24" i="6" s="1"/>
  <c r="Z25" i="19"/>
  <c r="L25" i="19" s="1"/>
  <c r="I23" i="9" s="1"/>
  <c r="T27" i="19"/>
  <c r="F27" i="19" s="1"/>
  <c r="V27" i="19"/>
  <c r="H27" i="19" s="1"/>
  <c r="X27" i="19"/>
  <c r="J27" i="19" s="1"/>
  <c r="I26" i="6" s="1"/>
  <c r="Z27" i="19"/>
  <c r="L27" i="19" s="1"/>
  <c r="I25" i="9" s="1"/>
  <c r="T29" i="19"/>
  <c r="F29" i="19" s="1"/>
  <c r="I28" i="2" s="1"/>
  <c r="V29" i="19"/>
  <c r="H29" i="19" s="1"/>
  <c r="X29" i="19"/>
  <c r="J29" i="19" s="1"/>
  <c r="I28" i="6" s="1"/>
  <c r="Z29" i="19"/>
  <c r="L29" i="19" s="1"/>
  <c r="I27" i="9" s="1"/>
  <c r="T31" i="19"/>
  <c r="F31" i="19" s="1"/>
  <c r="I30" i="2" s="1"/>
  <c r="V31" i="19"/>
  <c r="H31" i="19" s="1"/>
  <c r="X31" i="19"/>
  <c r="J31" i="19" s="1"/>
  <c r="I30" i="6" s="1"/>
  <c r="Z31" i="19"/>
  <c r="L31" i="19" s="1"/>
  <c r="I29" i="9" s="1"/>
  <c r="T33" i="19"/>
  <c r="F33" i="19" s="1"/>
  <c r="I32" i="2" s="1"/>
  <c r="V33" i="19"/>
  <c r="H33" i="19" s="1"/>
  <c r="X33" i="19"/>
  <c r="J33" i="19" s="1"/>
  <c r="I32" i="6" s="1"/>
  <c r="Z33" i="19"/>
  <c r="L33" i="19" s="1"/>
  <c r="I31" i="9" s="1"/>
  <c r="T35" i="19"/>
  <c r="F35" i="19" s="1"/>
  <c r="V35" i="19"/>
  <c r="H35" i="19" s="1"/>
  <c r="X35" i="19"/>
  <c r="J35" i="19" s="1"/>
  <c r="I34" i="6" s="1"/>
  <c r="Z35" i="19"/>
  <c r="L35" i="19" s="1"/>
  <c r="I33" i="9" s="1"/>
  <c r="T37" i="19"/>
  <c r="F37" i="19" s="1"/>
  <c r="I36" i="2" s="1"/>
  <c r="V37" i="19"/>
  <c r="H37" i="19" s="1"/>
  <c r="X37" i="19"/>
  <c r="J37" i="19" s="1"/>
  <c r="I36" i="6" s="1"/>
  <c r="Z37" i="19"/>
  <c r="L37" i="19" s="1"/>
  <c r="I35" i="9" s="1"/>
  <c r="T39" i="19"/>
  <c r="F39" i="19" s="1"/>
  <c r="I38" i="2" s="1"/>
  <c r="V39" i="19"/>
  <c r="H39" i="19" s="1"/>
  <c r="I38" i="5" s="1"/>
  <c r="X39" i="19"/>
  <c r="J39" i="19" s="1"/>
  <c r="I38" i="6" s="1"/>
  <c r="Z39" i="19"/>
  <c r="L39" i="19" s="1"/>
  <c r="I37" i="9" s="1"/>
  <c r="Z41" i="19"/>
  <c r="L41" i="19" s="1"/>
  <c r="I39" i="9" s="1"/>
  <c r="T10" i="19"/>
  <c r="F10" i="19" s="1"/>
  <c r="V10" i="19"/>
  <c r="H10" i="19" s="1"/>
  <c r="X10" i="19"/>
  <c r="J10" i="19" s="1"/>
  <c r="I9" i="6" s="1"/>
  <c r="Z10" i="19"/>
  <c r="L10" i="19" s="1"/>
  <c r="I8" i="9" s="1"/>
  <c r="T12" i="19"/>
  <c r="F12" i="19" s="1"/>
  <c r="V12" i="19"/>
  <c r="H12" i="19" s="1"/>
  <c r="X12" i="19"/>
  <c r="J12" i="19" s="1"/>
  <c r="I11" i="6" s="1"/>
  <c r="Z12" i="19"/>
  <c r="L12" i="19" s="1"/>
  <c r="I10" i="9" s="1"/>
  <c r="T14" i="19"/>
  <c r="F14" i="19" s="1"/>
  <c r="V14" i="19"/>
  <c r="H14" i="19" s="1"/>
  <c r="X14" i="19"/>
  <c r="J14" i="19" s="1"/>
  <c r="I13" i="6" s="1"/>
  <c r="Z14" i="19"/>
  <c r="L14" i="19" s="1"/>
  <c r="I12" i="9" s="1"/>
  <c r="T16" i="19"/>
  <c r="F16" i="19" s="1"/>
  <c r="V16" i="19"/>
  <c r="H16" i="19" s="1"/>
  <c r="X16" i="19"/>
  <c r="J16" i="19" s="1"/>
  <c r="I15" i="6" s="1"/>
  <c r="Z16" i="19"/>
  <c r="L16" i="19" s="1"/>
  <c r="I14" i="9" s="1"/>
  <c r="T18" i="19"/>
  <c r="F18" i="19" s="1"/>
  <c r="V18" i="19"/>
  <c r="H18" i="19" s="1"/>
  <c r="X18" i="19"/>
  <c r="J18" i="19" s="1"/>
  <c r="I17" i="6" s="1"/>
  <c r="Z18" i="19"/>
  <c r="L18" i="19" s="1"/>
  <c r="I16" i="9" s="1"/>
  <c r="T20" i="19"/>
  <c r="F20" i="19" s="1"/>
  <c r="V20" i="19"/>
  <c r="H20" i="19" s="1"/>
  <c r="X20" i="19"/>
  <c r="J20" i="19" s="1"/>
  <c r="I19" i="6" s="1"/>
  <c r="Z20" i="19"/>
  <c r="L20" i="19" s="1"/>
  <c r="I18" i="9" s="1"/>
  <c r="T22" i="19"/>
  <c r="F22" i="19" s="1"/>
  <c r="V22" i="19"/>
  <c r="H22" i="19" s="1"/>
  <c r="X22" i="19"/>
  <c r="J22" i="19" s="1"/>
  <c r="I21" i="6" s="1"/>
  <c r="Z22" i="19"/>
  <c r="L22" i="19" s="1"/>
  <c r="I20" i="9" s="1"/>
  <c r="T24" i="19"/>
  <c r="F24" i="19" s="1"/>
  <c r="V24" i="19"/>
  <c r="H24" i="19" s="1"/>
  <c r="X24" i="19"/>
  <c r="J24" i="19" s="1"/>
  <c r="I23" i="6" s="1"/>
  <c r="Z24" i="19"/>
  <c r="L24" i="19" s="1"/>
  <c r="I22" i="9" s="1"/>
  <c r="T26" i="19"/>
  <c r="F26" i="19" s="1"/>
  <c r="V26" i="19"/>
  <c r="H26" i="19" s="1"/>
  <c r="X26" i="19"/>
  <c r="J26" i="19" s="1"/>
  <c r="I25" i="6" s="1"/>
  <c r="Z26" i="19"/>
  <c r="L26" i="19" s="1"/>
  <c r="I24" i="9" s="1"/>
  <c r="T28" i="19"/>
  <c r="F28" i="19" s="1"/>
  <c r="V28" i="19"/>
  <c r="H28" i="19" s="1"/>
  <c r="X28" i="19"/>
  <c r="J28" i="19" s="1"/>
  <c r="I27" i="6" s="1"/>
  <c r="Z28" i="19"/>
  <c r="L28" i="19" s="1"/>
  <c r="I26" i="9" s="1"/>
  <c r="T30" i="19"/>
  <c r="F30" i="19" s="1"/>
  <c r="V30" i="19"/>
  <c r="H30" i="19" s="1"/>
  <c r="X30" i="19"/>
  <c r="J30" i="19" s="1"/>
  <c r="I29" i="6" s="1"/>
  <c r="Z30" i="19"/>
  <c r="L30" i="19" s="1"/>
  <c r="I28" i="9" s="1"/>
  <c r="T32" i="19"/>
  <c r="F32" i="19" s="1"/>
  <c r="V32" i="19"/>
  <c r="H32" i="19" s="1"/>
  <c r="X32" i="19"/>
  <c r="J32" i="19" s="1"/>
  <c r="I31" i="6" s="1"/>
  <c r="Z32" i="19"/>
  <c r="L32" i="19" s="1"/>
  <c r="I30" i="9" s="1"/>
  <c r="T34" i="19"/>
  <c r="F34" i="19" s="1"/>
  <c r="V34" i="19"/>
  <c r="H34" i="19" s="1"/>
  <c r="X34" i="19"/>
  <c r="J34" i="19" s="1"/>
  <c r="I33" i="6" s="1"/>
  <c r="Z34" i="19"/>
  <c r="L34" i="19" s="1"/>
  <c r="I32" i="9" s="1"/>
  <c r="T36" i="19"/>
  <c r="F36" i="19" s="1"/>
  <c r="V36" i="19"/>
  <c r="H36" i="19" s="1"/>
  <c r="X36" i="19"/>
  <c r="J36" i="19" s="1"/>
  <c r="I35" i="6" s="1"/>
  <c r="Z36" i="19"/>
  <c r="L36" i="19" s="1"/>
  <c r="I34" i="9" s="1"/>
  <c r="T38" i="19"/>
  <c r="F38" i="19" s="1"/>
  <c r="V38" i="19"/>
  <c r="H38" i="19" s="1"/>
  <c r="X38" i="19"/>
  <c r="J38" i="19" s="1"/>
  <c r="I37" i="6" s="1"/>
  <c r="Z38" i="19"/>
  <c r="L38" i="19" s="1"/>
  <c r="I36" i="9" s="1"/>
  <c r="T40" i="19"/>
  <c r="F40" i="19" s="1"/>
  <c r="V40" i="19"/>
  <c r="H40" i="19" s="1"/>
  <c r="I39" i="5" s="1"/>
  <c r="X40" i="19"/>
  <c r="J40" i="19" s="1"/>
  <c r="I39" i="6" s="1"/>
  <c r="Z40" i="19"/>
  <c r="L40" i="19" s="1"/>
  <c r="I38" i="9" s="1"/>
  <c r="T42" i="19"/>
  <c r="F42" i="19" s="1"/>
  <c r="V42" i="19"/>
  <c r="H42" i="19" s="1"/>
  <c r="I41" i="5" s="1"/>
  <c r="X42" i="19"/>
  <c r="J42" i="19" s="1"/>
  <c r="I41" i="6" s="1"/>
  <c r="Z42" i="19"/>
  <c r="L42" i="19" s="1"/>
  <c r="I40" i="9" s="1"/>
  <c r="T44" i="19"/>
  <c r="F44" i="19" s="1"/>
  <c r="V44" i="19"/>
  <c r="H44" i="19" s="1"/>
  <c r="I43" i="5" s="1"/>
  <c r="X44" i="19"/>
  <c r="J44" i="19" s="1"/>
  <c r="I43" i="6" s="1"/>
  <c r="Z44" i="19"/>
  <c r="L44" i="19" s="1"/>
  <c r="I42" i="9" s="1"/>
  <c r="T11" i="20"/>
  <c r="F11" i="20" s="1"/>
  <c r="H10" i="2" s="1"/>
  <c r="V11" i="20"/>
  <c r="H11" i="20" s="1"/>
  <c r="H10" i="5" s="1"/>
  <c r="X11" i="20"/>
  <c r="J11" i="20" s="1"/>
  <c r="H10" i="6" s="1"/>
  <c r="Z11" i="20"/>
  <c r="L11" i="20" s="1"/>
  <c r="H9" i="9" s="1"/>
  <c r="T13" i="20"/>
  <c r="F13" i="20" s="1"/>
  <c r="V13" i="20"/>
  <c r="H13" i="20" s="1"/>
  <c r="H12" i="5" s="1"/>
  <c r="X13" i="20"/>
  <c r="J13" i="20" s="1"/>
  <c r="H12" i="6" s="1"/>
  <c r="Z13" i="20"/>
  <c r="L13" i="20" s="1"/>
  <c r="H11" i="9" s="1"/>
  <c r="T15" i="20"/>
  <c r="F15" i="20" s="1"/>
  <c r="V15" i="20"/>
  <c r="H15" i="20" s="1"/>
  <c r="H14" i="5" s="1"/>
  <c r="X15" i="20"/>
  <c r="J15" i="20" s="1"/>
  <c r="H14" i="6" s="1"/>
  <c r="Z15" i="20"/>
  <c r="L15" i="20" s="1"/>
  <c r="H13" i="9" s="1"/>
  <c r="T17" i="20"/>
  <c r="F17" i="20" s="1"/>
  <c r="V17" i="20"/>
  <c r="H17" i="20" s="1"/>
  <c r="H16" i="5" s="1"/>
  <c r="X17" i="20"/>
  <c r="J17" i="20" s="1"/>
  <c r="H16" i="6" s="1"/>
  <c r="Z17" i="20"/>
  <c r="L17" i="20" s="1"/>
  <c r="H15" i="9" s="1"/>
  <c r="T19" i="20"/>
  <c r="F19" i="20" s="1"/>
  <c r="V19" i="20"/>
  <c r="H19" i="20" s="1"/>
  <c r="H18" i="5" s="1"/>
  <c r="X19" i="20"/>
  <c r="J19" i="20" s="1"/>
  <c r="H18" i="6" s="1"/>
  <c r="Z19" i="20"/>
  <c r="L19" i="20" s="1"/>
  <c r="H17" i="9" s="1"/>
  <c r="T21" i="20"/>
  <c r="F21" i="20" s="1"/>
  <c r="V21" i="20"/>
  <c r="H21" i="20" s="1"/>
  <c r="H20" i="5" s="1"/>
  <c r="X21" i="20"/>
  <c r="J21" i="20" s="1"/>
  <c r="H20" i="6" s="1"/>
  <c r="Z21" i="20"/>
  <c r="L21" i="20" s="1"/>
  <c r="H19" i="9" s="1"/>
  <c r="T23" i="20"/>
  <c r="F23" i="20" s="1"/>
  <c r="V23" i="20"/>
  <c r="H23" i="20" s="1"/>
  <c r="H22" i="5" s="1"/>
  <c r="X23" i="20"/>
  <c r="J23" i="20" s="1"/>
  <c r="H22" i="6" s="1"/>
  <c r="Z23" i="20"/>
  <c r="L23" i="20" s="1"/>
  <c r="H21" i="9" s="1"/>
  <c r="T25" i="20"/>
  <c r="F25" i="20" s="1"/>
  <c r="V25" i="20"/>
  <c r="H25" i="20" s="1"/>
  <c r="H24" i="5" s="1"/>
  <c r="X25" i="20"/>
  <c r="J25" i="20" s="1"/>
  <c r="H24" i="6" s="1"/>
  <c r="Z25" i="20"/>
  <c r="L25" i="20" s="1"/>
  <c r="H23" i="9" s="1"/>
  <c r="T27" i="20"/>
  <c r="F27" i="20" s="1"/>
  <c r="V27" i="20"/>
  <c r="H27" i="20" s="1"/>
  <c r="H26" i="5" s="1"/>
  <c r="X27" i="20"/>
  <c r="J27" i="20" s="1"/>
  <c r="H26" i="6" s="1"/>
  <c r="Z27" i="20"/>
  <c r="L27" i="20" s="1"/>
  <c r="H25" i="9" s="1"/>
  <c r="T29" i="20"/>
  <c r="F29" i="20" s="1"/>
  <c r="V29" i="20"/>
  <c r="H29" i="20" s="1"/>
  <c r="H28" i="5" s="1"/>
  <c r="X29" i="20"/>
  <c r="J29" i="20" s="1"/>
  <c r="H28" i="6" s="1"/>
  <c r="Z29" i="20"/>
  <c r="L29" i="20" s="1"/>
  <c r="H27" i="9" s="1"/>
  <c r="T31" i="20"/>
  <c r="F31" i="20" s="1"/>
  <c r="V31" i="20"/>
  <c r="H31" i="20" s="1"/>
  <c r="H30" i="5" s="1"/>
  <c r="X31" i="20"/>
  <c r="J31" i="20" s="1"/>
  <c r="H30" i="6" s="1"/>
  <c r="Z31" i="20"/>
  <c r="L31" i="20" s="1"/>
  <c r="H29" i="9" s="1"/>
  <c r="X33" i="20"/>
  <c r="J33" i="20" s="1"/>
  <c r="H32" i="6" s="1"/>
  <c r="Z33" i="20"/>
  <c r="L33" i="20" s="1"/>
  <c r="H31" i="9" s="1"/>
  <c r="Z35" i="20"/>
  <c r="L35" i="20" s="1"/>
  <c r="H33" i="9" s="1"/>
  <c r="Z37" i="20"/>
  <c r="L37" i="20" s="1"/>
  <c r="H35" i="9" s="1"/>
  <c r="Z43" i="20"/>
  <c r="L43" i="20" s="1"/>
  <c r="H41" i="9" s="1"/>
  <c r="O39" i="20"/>
  <c r="T10" i="20"/>
  <c r="F10" i="20" s="1"/>
  <c r="V10" i="20"/>
  <c r="H10" i="20" s="1"/>
  <c r="H9" i="5" s="1"/>
  <c r="X10" i="20"/>
  <c r="J10" i="20" s="1"/>
  <c r="H9" i="6" s="1"/>
  <c r="Z10" i="20"/>
  <c r="L10" i="20" s="1"/>
  <c r="H8" i="9" s="1"/>
  <c r="T12" i="20"/>
  <c r="F12" i="20" s="1"/>
  <c r="V12" i="20"/>
  <c r="H12" i="20" s="1"/>
  <c r="H11" i="5" s="1"/>
  <c r="X12" i="20"/>
  <c r="J12" i="20" s="1"/>
  <c r="H11" i="6" s="1"/>
  <c r="Z12" i="20"/>
  <c r="L12" i="20" s="1"/>
  <c r="H10" i="9" s="1"/>
  <c r="T14" i="20"/>
  <c r="F14" i="20" s="1"/>
  <c r="V14" i="20"/>
  <c r="H14" i="20" s="1"/>
  <c r="H13" i="5" s="1"/>
  <c r="X14" i="20"/>
  <c r="J14" i="20" s="1"/>
  <c r="H13" i="6" s="1"/>
  <c r="Z14" i="20"/>
  <c r="L14" i="20" s="1"/>
  <c r="H12" i="9" s="1"/>
  <c r="T16" i="20"/>
  <c r="F16" i="20" s="1"/>
  <c r="V16" i="20"/>
  <c r="H16" i="20" s="1"/>
  <c r="H15" i="5" s="1"/>
  <c r="X16" i="20"/>
  <c r="J16" i="20" s="1"/>
  <c r="H15" i="6" s="1"/>
  <c r="Z16" i="20"/>
  <c r="L16" i="20" s="1"/>
  <c r="H14" i="9" s="1"/>
  <c r="T18" i="20"/>
  <c r="F18" i="20" s="1"/>
  <c r="V18" i="20"/>
  <c r="H18" i="20" s="1"/>
  <c r="H17" i="5" s="1"/>
  <c r="X18" i="20"/>
  <c r="J18" i="20" s="1"/>
  <c r="H17" i="6" s="1"/>
  <c r="Z18" i="20"/>
  <c r="L18" i="20" s="1"/>
  <c r="H16" i="9" s="1"/>
  <c r="T20" i="20"/>
  <c r="F20" i="20" s="1"/>
  <c r="V20" i="20"/>
  <c r="H20" i="20" s="1"/>
  <c r="H19" i="5" s="1"/>
  <c r="X20" i="20"/>
  <c r="J20" i="20" s="1"/>
  <c r="H19" i="6" s="1"/>
  <c r="Z20" i="20"/>
  <c r="L20" i="20" s="1"/>
  <c r="H18" i="9" s="1"/>
  <c r="T22" i="20"/>
  <c r="F22" i="20" s="1"/>
  <c r="V22" i="20"/>
  <c r="H22" i="20" s="1"/>
  <c r="H21" i="5" s="1"/>
  <c r="X22" i="20"/>
  <c r="J22" i="20" s="1"/>
  <c r="H21" i="6" s="1"/>
  <c r="Z22" i="20"/>
  <c r="L22" i="20" s="1"/>
  <c r="H20" i="9" s="1"/>
  <c r="T24" i="20"/>
  <c r="F24" i="20" s="1"/>
  <c r="V24" i="20"/>
  <c r="H24" i="20" s="1"/>
  <c r="H23" i="5" s="1"/>
  <c r="X24" i="20"/>
  <c r="J24" i="20" s="1"/>
  <c r="H23" i="6" s="1"/>
  <c r="Z24" i="20"/>
  <c r="L24" i="20" s="1"/>
  <c r="H22" i="9" s="1"/>
  <c r="T26" i="20"/>
  <c r="F26" i="20" s="1"/>
  <c r="V26" i="20"/>
  <c r="H26" i="20" s="1"/>
  <c r="H25" i="5" s="1"/>
  <c r="X26" i="20"/>
  <c r="J26" i="20" s="1"/>
  <c r="H25" i="6" s="1"/>
  <c r="Z26" i="20"/>
  <c r="L26" i="20" s="1"/>
  <c r="H24" i="9" s="1"/>
  <c r="T28" i="20"/>
  <c r="F28" i="20" s="1"/>
  <c r="V28" i="20"/>
  <c r="H28" i="20" s="1"/>
  <c r="H27" i="5" s="1"/>
  <c r="X28" i="20"/>
  <c r="J28" i="20" s="1"/>
  <c r="H27" i="6" s="1"/>
  <c r="Z28" i="20"/>
  <c r="L28" i="20" s="1"/>
  <c r="H26" i="9" s="1"/>
  <c r="T30" i="20"/>
  <c r="F30" i="20" s="1"/>
  <c r="V30" i="20"/>
  <c r="H30" i="20" s="1"/>
  <c r="H29" i="5" s="1"/>
  <c r="X30" i="20"/>
  <c r="J30" i="20" s="1"/>
  <c r="H29" i="6" s="1"/>
  <c r="Z30" i="20"/>
  <c r="L30" i="20" s="1"/>
  <c r="H28" i="9" s="1"/>
  <c r="T32" i="20"/>
  <c r="F32" i="20" s="1"/>
  <c r="V32" i="20"/>
  <c r="H32" i="20" s="1"/>
  <c r="H31" i="5" s="1"/>
  <c r="X32" i="20"/>
  <c r="J32" i="20" s="1"/>
  <c r="H31" i="6" s="1"/>
  <c r="Z32" i="20"/>
  <c r="L32" i="20" s="1"/>
  <c r="H30" i="9" s="1"/>
  <c r="T34" i="20"/>
  <c r="F34" i="20" s="1"/>
  <c r="V34" i="20"/>
  <c r="H34" i="20" s="1"/>
  <c r="H33" i="5" s="1"/>
  <c r="X34" i="20"/>
  <c r="J34" i="20" s="1"/>
  <c r="H33" i="6" s="1"/>
  <c r="Z34" i="20"/>
  <c r="L34" i="20" s="1"/>
  <c r="H32" i="9" s="1"/>
  <c r="T36" i="20"/>
  <c r="F36" i="20" s="1"/>
  <c r="V36" i="20"/>
  <c r="H36" i="20" s="1"/>
  <c r="H35" i="5" s="1"/>
  <c r="X36" i="20"/>
  <c r="J36" i="20" s="1"/>
  <c r="H35" i="6" s="1"/>
  <c r="Z36" i="20"/>
  <c r="L36" i="20" s="1"/>
  <c r="H34" i="9" s="1"/>
  <c r="T38" i="20"/>
  <c r="F38" i="20" s="1"/>
  <c r="V38" i="20"/>
  <c r="H38" i="20" s="1"/>
  <c r="H37" i="5" s="1"/>
  <c r="X38" i="20"/>
  <c r="J38" i="20" s="1"/>
  <c r="H37" i="6" s="1"/>
  <c r="Z38" i="20"/>
  <c r="L38" i="20" s="1"/>
  <c r="H36" i="9" s="1"/>
  <c r="T40" i="20"/>
  <c r="F40" i="20" s="1"/>
  <c r="V40" i="20"/>
  <c r="H40" i="20" s="1"/>
  <c r="H39" i="5" s="1"/>
  <c r="X40" i="20"/>
  <c r="J40" i="20" s="1"/>
  <c r="H39" i="6" s="1"/>
  <c r="Z40" i="20"/>
  <c r="L40" i="20" s="1"/>
  <c r="H38" i="9" s="1"/>
  <c r="T42" i="20"/>
  <c r="F42" i="20" s="1"/>
  <c r="V42" i="20"/>
  <c r="H42" i="20" s="1"/>
  <c r="H41" i="5" s="1"/>
  <c r="X42" i="20"/>
  <c r="J42" i="20" s="1"/>
  <c r="H41" i="6" s="1"/>
  <c r="Z42" i="20"/>
  <c r="L42" i="20" s="1"/>
  <c r="H40" i="9" s="1"/>
  <c r="T44" i="20"/>
  <c r="F44" i="20" s="1"/>
  <c r="V44" i="20"/>
  <c r="H44" i="20" s="1"/>
  <c r="H43" i="5" s="1"/>
  <c r="X44" i="20"/>
  <c r="J44" i="20" s="1"/>
  <c r="H43" i="6" s="1"/>
  <c r="Z44" i="20"/>
  <c r="L44" i="20" s="1"/>
  <c r="H42" i="9" s="1"/>
  <c r="T11" i="21"/>
  <c r="F11" i="21" s="1"/>
  <c r="G10" i="2" s="1"/>
  <c r="V11" i="21"/>
  <c r="H11" i="21" s="1"/>
  <c r="X11" i="21"/>
  <c r="J11" i="21" s="1"/>
  <c r="G10" i="6" s="1"/>
  <c r="Z11" i="21"/>
  <c r="L11" i="21" s="1"/>
  <c r="G9" i="9" s="1"/>
  <c r="T13" i="21"/>
  <c r="F13" i="21" s="1"/>
  <c r="V13" i="21"/>
  <c r="H13" i="21" s="1"/>
  <c r="X13" i="21"/>
  <c r="J13" i="21" s="1"/>
  <c r="G12" i="6" s="1"/>
  <c r="Z13" i="21"/>
  <c r="L13" i="21" s="1"/>
  <c r="G11" i="9" s="1"/>
  <c r="T15" i="21"/>
  <c r="F15" i="21" s="1"/>
  <c r="G14" i="2" s="1"/>
  <c r="V15" i="21"/>
  <c r="H15" i="21" s="1"/>
  <c r="X15" i="21"/>
  <c r="J15" i="21" s="1"/>
  <c r="G14" i="6" s="1"/>
  <c r="Z15" i="21"/>
  <c r="L15" i="21" s="1"/>
  <c r="G13" i="9" s="1"/>
  <c r="T17" i="21"/>
  <c r="F17" i="21" s="1"/>
  <c r="G16" i="2" s="1"/>
  <c r="V17" i="21"/>
  <c r="H17" i="21" s="1"/>
  <c r="X17" i="21"/>
  <c r="J17" i="21" s="1"/>
  <c r="G16" i="6" s="1"/>
  <c r="Z17" i="21"/>
  <c r="L17" i="21" s="1"/>
  <c r="G15" i="9" s="1"/>
  <c r="T19" i="21"/>
  <c r="F19" i="21" s="1"/>
  <c r="G18" i="2" s="1"/>
  <c r="V19" i="21"/>
  <c r="H19" i="21" s="1"/>
  <c r="X19" i="21"/>
  <c r="J19" i="21" s="1"/>
  <c r="G18" i="6" s="1"/>
  <c r="Z19" i="21"/>
  <c r="L19" i="21" s="1"/>
  <c r="G17" i="9" s="1"/>
  <c r="T21" i="21"/>
  <c r="F21" i="21" s="1"/>
  <c r="V21" i="21"/>
  <c r="H21" i="21" s="1"/>
  <c r="X21" i="21"/>
  <c r="J21" i="21" s="1"/>
  <c r="G20" i="6" s="1"/>
  <c r="Z21" i="21"/>
  <c r="L21" i="21" s="1"/>
  <c r="G19" i="9" s="1"/>
  <c r="T23" i="21"/>
  <c r="F23" i="21" s="1"/>
  <c r="G22" i="2" s="1"/>
  <c r="V23" i="21"/>
  <c r="H23" i="21" s="1"/>
  <c r="X23" i="21"/>
  <c r="J23" i="21" s="1"/>
  <c r="G22" i="6" s="1"/>
  <c r="Z23" i="21"/>
  <c r="L23" i="21" s="1"/>
  <c r="G21" i="9" s="1"/>
  <c r="T25" i="21"/>
  <c r="F25" i="21" s="1"/>
  <c r="G24" i="2" s="1"/>
  <c r="V25" i="21"/>
  <c r="H25" i="21" s="1"/>
  <c r="X25" i="21"/>
  <c r="J25" i="21" s="1"/>
  <c r="G24" i="6" s="1"/>
  <c r="Z25" i="21"/>
  <c r="L25" i="21" s="1"/>
  <c r="G23" i="9" s="1"/>
  <c r="T27" i="21"/>
  <c r="F27" i="21" s="1"/>
  <c r="G26" i="2" s="1"/>
  <c r="V27" i="21"/>
  <c r="H27" i="21" s="1"/>
  <c r="X27" i="21"/>
  <c r="J27" i="21" s="1"/>
  <c r="G26" i="6" s="1"/>
  <c r="Z27" i="21"/>
  <c r="L27" i="21" s="1"/>
  <c r="G25" i="9" s="1"/>
  <c r="T29" i="21"/>
  <c r="F29" i="21" s="1"/>
  <c r="V29" i="21"/>
  <c r="H29" i="21" s="1"/>
  <c r="X29" i="21"/>
  <c r="J29" i="21" s="1"/>
  <c r="G28" i="6" s="1"/>
  <c r="Z29" i="21"/>
  <c r="L29" i="21" s="1"/>
  <c r="G27" i="9" s="1"/>
  <c r="T31" i="21"/>
  <c r="F31" i="21" s="1"/>
  <c r="G30" i="2" s="1"/>
  <c r="V31" i="21"/>
  <c r="H31" i="21" s="1"/>
  <c r="G30" i="5" s="1"/>
  <c r="X31" i="21"/>
  <c r="J31" i="21" s="1"/>
  <c r="G30" i="6" s="1"/>
  <c r="Z31" i="21"/>
  <c r="L31" i="21" s="1"/>
  <c r="G29" i="9" s="1"/>
  <c r="T33" i="21"/>
  <c r="F33" i="21" s="1"/>
  <c r="G32" i="2" s="1"/>
  <c r="V33" i="21"/>
  <c r="H33" i="21" s="1"/>
  <c r="G32" i="5" s="1"/>
  <c r="X33" i="21"/>
  <c r="J33" i="21" s="1"/>
  <c r="G32" i="6" s="1"/>
  <c r="Z33" i="21"/>
  <c r="L33" i="21" s="1"/>
  <c r="G31" i="9" s="1"/>
  <c r="V35" i="21"/>
  <c r="H35" i="21" s="1"/>
  <c r="G34" i="5" s="1"/>
  <c r="X35" i="21"/>
  <c r="J35" i="21" s="1"/>
  <c r="G34" i="6" s="1"/>
  <c r="Z35" i="21"/>
  <c r="L35" i="21" s="1"/>
  <c r="G33" i="9" s="1"/>
  <c r="V37" i="21"/>
  <c r="H37" i="21" s="1"/>
  <c r="G36" i="5" s="1"/>
  <c r="X37" i="21"/>
  <c r="J37" i="21" s="1"/>
  <c r="G36" i="6" s="1"/>
  <c r="Z37" i="21"/>
  <c r="L37" i="21" s="1"/>
  <c r="G35" i="9" s="1"/>
  <c r="Z39" i="21"/>
  <c r="L39" i="21" s="1"/>
  <c r="G37" i="9" s="1"/>
  <c r="X41" i="21"/>
  <c r="J41" i="21" s="1"/>
  <c r="G40" i="6" s="1"/>
  <c r="Z41" i="21"/>
  <c r="L41" i="21" s="1"/>
  <c r="G39" i="9" s="1"/>
  <c r="T10" i="21"/>
  <c r="F10" i="21" s="1"/>
  <c r="G9" i="2" s="1"/>
  <c r="V10" i="21"/>
  <c r="H10" i="21" s="1"/>
  <c r="X10" i="21"/>
  <c r="J10" i="21" s="1"/>
  <c r="G9" i="6" s="1"/>
  <c r="Z10" i="21"/>
  <c r="L10" i="21" s="1"/>
  <c r="G8" i="9" s="1"/>
  <c r="T12" i="21"/>
  <c r="F12" i="21" s="1"/>
  <c r="G11" i="2" s="1"/>
  <c r="V12" i="21"/>
  <c r="H12" i="21" s="1"/>
  <c r="X12" i="21"/>
  <c r="J12" i="21" s="1"/>
  <c r="G11" i="6" s="1"/>
  <c r="Z12" i="21"/>
  <c r="L12" i="21" s="1"/>
  <c r="G10" i="9" s="1"/>
  <c r="T14" i="21"/>
  <c r="F14" i="21" s="1"/>
  <c r="G13" i="2" s="1"/>
  <c r="V14" i="21"/>
  <c r="H14" i="21" s="1"/>
  <c r="X14" i="21"/>
  <c r="J14" i="21" s="1"/>
  <c r="G13" i="6" s="1"/>
  <c r="Z14" i="21"/>
  <c r="L14" i="21" s="1"/>
  <c r="G12" i="9" s="1"/>
  <c r="T16" i="21"/>
  <c r="F16" i="21" s="1"/>
  <c r="G15" i="2" s="1"/>
  <c r="V16" i="21"/>
  <c r="H16" i="21" s="1"/>
  <c r="X16" i="21"/>
  <c r="J16" i="21" s="1"/>
  <c r="G15" i="6" s="1"/>
  <c r="Z16" i="21"/>
  <c r="L16" i="21" s="1"/>
  <c r="G14" i="9" s="1"/>
  <c r="T18" i="21"/>
  <c r="F18" i="21" s="1"/>
  <c r="G17" i="2" s="1"/>
  <c r="V18" i="21"/>
  <c r="H18" i="21" s="1"/>
  <c r="X18" i="21"/>
  <c r="J18" i="21" s="1"/>
  <c r="G17" i="6" s="1"/>
  <c r="Z18" i="21"/>
  <c r="L18" i="21" s="1"/>
  <c r="G16" i="9" s="1"/>
  <c r="T20" i="21"/>
  <c r="F20" i="21" s="1"/>
  <c r="G19" i="2" s="1"/>
  <c r="V20" i="21"/>
  <c r="H20" i="21" s="1"/>
  <c r="X20" i="21"/>
  <c r="J20" i="21" s="1"/>
  <c r="G19" i="6" s="1"/>
  <c r="Z20" i="21"/>
  <c r="L20" i="21" s="1"/>
  <c r="G18" i="9" s="1"/>
  <c r="T22" i="21"/>
  <c r="F22" i="21" s="1"/>
  <c r="G21" i="2" s="1"/>
  <c r="V22" i="21"/>
  <c r="H22" i="21" s="1"/>
  <c r="X22" i="21"/>
  <c r="J22" i="21" s="1"/>
  <c r="G21" i="6" s="1"/>
  <c r="Z22" i="21"/>
  <c r="L22" i="21" s="1"/>
  <c r="G20" i="9" s="1"/>
  <c r="T24" i="21"/>
  <c r="F24" i="21" s="1"/>
  <c r="G23" i="2" s="1"/>
  <c r="V24" i="21"/>
  <c r="H24" i="21" s="1"/>
  <c r="X24" i="21"/>
  <c r="J24" i="21" s="1"/>
  <c r="G23" i="6" s="1"/>
  <c r="Z24" i="21"/>
  <c r="L24" i="21" s="1"/>
  <c r="G22" i="9" s="1"/>
  <c r="T26" i="21"/>
  <c r="F26" i="21" s="1"/>
  <c r="G25" i="2" s="1"/>
  <c r="V26" i="21"/>
  <c r="H26" i="21" s="1"/>
  <c r="X26" i="21"/>
  <c r="J26" i="21" s="1"/>
  <c r="G25" i="6" s="1"/>
  <c r="Z26" i="21"/>
  <c r="L26" i="21" s="1"/>
  <c r="G24" i="9" s="1"/>
  <c r="T28" i="21"/>
  <c r="F28" i="21" s="1"/>
  <c r="G27" i="2" s="1"/>
  <c r="V28" i="21"/>
  <c r="H28" i="21" s="1"/>
  <c r="X28" i="21"/>
  <c r="J28" i="21" s="1"/>
  <c r="G27" i="6" s="1"/>
  <c r="Z28" i="21"/>
  <c r="L28" i="21" s="1"/>
  <c r="G26" i="9" s="1"/>
  <c r="T30" i="21"/>
  <c r="F30" i="21" s="1"/>
  <c r="V30" i="21"/>
  <c r="H30" i="21" s="1"/>
  <c r="G29" i="5" s="1"/>
  <c r="X30" i="21"/>
  <c r="J30" i="21" s="1"/>
  <c r="G29" i="6" s="1"/>
  <c r="Z30" i="21"/>
  <c r="L30" i="21" s="1"/>
  <c r="G28" i="9" s="1"/>
  <c r="T32" i="21"/>
  <c r="F32" i="21" s="1"/>
  <c r="V32" i="21"/>
  <c r="H32" i="21" s="1"/>
  <c r="G31" i="5" s="1"/>
  <c r="X32" i="21"/>
  <c r="J32" i="21" s="1"/>
  <c r="G31" i="6" s="1"/>
  <c r="Z32" i="21"/>
  <c r="L32" i="21" s="1"/>
  <c r="G30" i="9" s="1"/>
  <c r="T34" i="21"/>
  <c r="F34" i="21" s="1"/>
  <c r="V34" i="21"/>
  <c r="H34" i="21" s="1"/>
  <c r="G33" i="5" s="1"/>
  <c r="X34" i="21"/>
  <c r="J34" i="21" s="1"/>
  <c r="G33" i="6" s="1"/>
  <c r="Z34" i="21"/>
  <c r="L34" i="21" s="1"/>
  <c r="G32" i="9" s="1"/>
  <c r="T36" i="21"/>
  <c r="F36" i="21" s="1"/>
  <c r="V36" i="21"/>
  <c r="H36" i="21" s="1"/>
  <c r="G35" i="5" s="1"/>
  <c r="X36" i="21"/>
  <c r="J36" i="21" s="1"/>
  <c r="G35" i="6" s="1"/>
  <c r="Z36" i="21"/>
  <c r="L36" i="21" s="1"/>
  <c r="G34" i="9" s="1"/>
  <c r="T38" i="21"/>
  <c r="F38" i="21" s="1"/>
  <c r="V38" i="21"/>
  <c r="H38" i="21" s="1"/>
  <c r="G37" i="5" s="1"/>
  <c r="X38" i="21"/>
  <c r="J38" i="21" s="1"/>
  <c r="G37" i="6" s="1"/>
  <c r="Z38" i="21"/>
  <c r="L38" i="21" s="1"/>
  <c r="G36" i="9" s="1"/>
  <c r="T40" i="21"/>
  <c r="F40" i="21" s="1"/>
  <c r="V40" i="21"/>
  <c r="H40" i="21" s="1"/>
  <c r="G39" i="5" s="1"/>
  <c r="X40" i="21"/>
  <c r="J40" i="21" s="1"/>
  <c r="G39" i="6" s="1"/>
  <c r="Z40" i="21"/>
  <c r="L40" i="21" s="1"/>
  <c r="G38" i="9" s="1"/>
  <c r="T42" i="21"/>
  <c r="F42" i="21" s="1"/>
  <c r="V42" i="21"/>
  <c r="H42" i="21" s="1"/>
  <c r="G41" i="5" s="1"/>
  <c r="X42" i="21"/>
  <c r="J42" i="21" s="1"/>
  <c r="G41" i="6" s="1"/>
  <c r="Z42" i="21"/>
  <c r="L42" i="21" s="1"/>
  <c r="G40" i="9" s="1"/>
  <c r="T44" i="21"/>
  <c r="F44" i="21" s="1"/>
  <c r="V44" i="21"/>
  <c r="H44" i="21" s="1"/>
  <c r="G43" i="5" s="1"/>
  <c r="X44" i="21"/>
  <c r="J44" i="21" s="1"/>
  <c r="G43" i="6" s="1"/>
  <c r="Z44" i="21"/>
  <c r="L44" i="21" s="1"/>
  <c r="G42" i="9" s="1"/>
  <c r="T11" i="22"/>
  <c r="F11" i="22" s="1"/>
  <c r="F10" i="2" s="1"/>
  <c r="V11" i="22"/>
  <c r="H11" i="22" s="1"/>
  <c r="F10" i="5" s="1"/>
  <c r="X11" i="22"/>
  <c r="J11" i="22" s="1"/>
  <c r="F10" i="6" s="1"/>
  <c r="Z11" i="22"/>
  <c r="L11" i="22" s="1"/>
  <c r="F9" i="9" s="1"/>
  <c r="T13" i="22"/>
  <c r="F13" i="22" s="1"/>
  <c r="F12" i="2" s="1"/>
  <c r="V13" i="22"/>
  <c r="H13" i="22" s="1"/>
  <c r="F12" i="5" s="1"/>
  <c r="X13" i="22"/>
  <c r="J13" i="22" s="1"/>
  <c r="F12" i="6" s="1"/>
  <c r="Z13" i="22"/>
  <c r="L13" i="22" s="1"/>
  <c r="F11" i="9" s="1"/>
  <c r="T15" i="22"/>
  <c r="F15" i="22" s="1"/>
  <c r="V15" i="22"/>
  <c r="H15" i="22" s="1"/>
  <c r="F14" i="5" s="1"/>
  <c r="X15" i="22"/>
  <c r="J15" i="22" s="1"/>
  <c r="F14" i="6" s="1"/>
  <c r="Z15" i="22"/>
  <c r="L15" i="22" s="1"/>
  <c r="F13" i="9" s="1"/>
  <c r="T17" i="22"/>
  <c r="F17" i="22" s="1"/>
  <c r="V17" i="22"/>
  <c r="H17" i="22" s="1"/>
  <c r="F16" i="5" s="1"/>
  <c r="X17" i="22"/>
  <c r="J17" i="22" s="1"/>
  <c r="F16" i="6" s="1"/>
  <c r="Z17" i="22"/>
  <c r="L17" i="22" s="1"/>
  <c r="F15" i="9" s="1"/>
  <c r="T19" i="22"/>
  <c r="F19" i="22" s="1"/>
  <c r="V19" i="22"/>
  <c r="H19" i="22" s="1"/>
  <c r="F18" i="5" s="1"/>
  <c r="X19" i="22"/>
  <c r="J19" i="22" s="1"/>
  <c r="F18" i="6" s="1"/>
  <c r="Z19" i="22"/>
  <c r="L19" i="22" s="1"/>
  <c r="F17" i="9" s="1"/>
  <c r="T21" i="22"/>
  <c r="F21" i="22" s="1"/>
  <c r="F20" i="2" s="1"/>
  <c r="V21" i="22"/>
  <c r="H21" i="22" s="1"/>
  <c r="F20" i="5" s="1"/>
  <c r="X21" i="22"/>
  <c r="J21" i="22" s="1"/>
  <c r="F20" i="6" s="1"/>
  <c r="Z21" i="22"/>
  <c r="L21" i="22" s="1"/>
  <c r="F19" i="9" s="1"/>
  <c r="T23" i="22"/>
  <c r="F23" i="22" s="1"/>
  <c r="V23" i="22"/>
  <c r="H23" i="22" s="1"/>
  <c r="F22" i="5" s="1"/>
  <c r="X23" i="22"/>
  <c r="J23" i="22" s="1"/>
  <c r="F22" i="6" s="1"/>
  <c r="Z23" i="22"/>
  <c r="L23" i="22" s="1"/>
  <c r="F21" i="9" s="1"/>
  <c r="T25" i="22"/>
  <c r="F25" i="22" s="1"/>
  <c r="V25" i="22"/>
  <c r="H25" i="22" s="1"/>
  <c r="F24" i="5" s="1"/>
  <c r="X25" i="22"/>
  <c r="J25" i="22" s="1"/>
  <c r="F24" i="6" s="1"/>
  <c r="Z25" i="22"/>
  <c r="L25" i="22" s="1"/>
  <c r="F23" i="9" s="1"/>
  <c r="T27" i="22"/>
  <c r="F27" i="22" s="1"/>
  <c r="V27" i="22"/>
  <c r="H27" i="22" s="1"/>
  <c r="F26" i="5" s="1"/>
  <c r="X27" i="22"/>
  <c r="J27" i="22" s="1"/>
  <c r="F26" i="6" s="1"/>
  <c r="Z27" i="22"/>
  <c r="L27" i="22" s="1"/>
  <c r="F25" i="9" s="1"/>
  <c r="T29" i="22"/>
  <c r="F29" i="22" s="1"/>
  <c r="F28" i="2" s="1"/>
  <c r="V29" i="22"/>
  <c r="H29" i="22" s="1"/>
  <c r="F28" i="5" s="1"/>
  <c r="X29" i="22"/>
  <c r="J29" i="22" s="1"/>
  <c r="F28" i="6" s="1"/>
  <c r="Z29" i="22"/>
  <c r="L29" i="22" s="1"/>
  <c r="F27" i="9" s="1"/>
  <c r="T31" i="22"/>
  <c r="F31" i="22" s="1"/>
  <c r="V31" i="22"/>
  <c r="H31" i="22" s="1"/>
  <c r="F30" i="5" s="1"/>
  <c r="X31" i="22"/>
  <c r="J31" i="22" s="1"/>
  <c r="F30" i="6" s="1"/>
  <c r="Z31" i="22"/>
  <c r="L31" i="22" s="1"/>
  <c r="F29" i="9" s="1"/>
  <c r="T33" i="22"/>
  <c r="F33" i="22" s="1"/>
  <c r="V33" i="22"/>
  <c r="H33" i="22" s="1"/>
  <c r="F32" i="5" s="1"/>
  <c r="X33" i="22"/>
  <c r="J33" i="22" s="1"/>
  <c r="F32" i="6" s="1"/>
  <c r="Z33" i="22"/>
  <c r="L33" i="22" s="1"/>
  <c r="F31" i="9" s="1"/>
  <c r="T35" i="22"/>
  <c r="F35" i="22" s="1"/>
  <c r="V35" i="22"/>
  <c r="H35" i="22" s="1"/>
  <c r="F34" i="5" s="1"/>
  <c r="X35" i="22"/>
  <c r="J35" i="22" s="1"/>
  <c r="F34" i="6" s="1"/>
  <c r="Z35" i="22"/>
  <c r="L35" i="22" s="1"/>
  <c r="F33" i="9" s="1"/>
  <c r="V37" i="22"/>
  <c r="H37" i="22" s="1"/>
  <c r="F36" i="5" s="1"/>
  <c r="X37" i="22"/>
  <c r="J37" i="22" s="1"/>
  <c r="F36" i="6" s="1"/>
  <c r="Z37" i="22"/>
  <c r="L37" i="22" s="1"/>
  <c r="F35" i="9" s="1"/>
  <c r="T10" i="22"/>
  <c r="F10" i="22" s="1"/>
  <c r="V10" i="22"/>
  <c r="H10" i="22" s="1"/>
  <c r="F9" i="5" s="1"/>
  <c r="X10" i="22"/>
  <c r="J10" i="22" s="1"/>
  <c r="F9" i="6" s="1"/>
  <c r="Z10" i="22"/>
  <c r="L10" i="22" s="1"/>
  <c r="F8" i="9" s="1"/>
  <c r="T12" i="22"/>
  <c r="F12" i="22" s="1"/>
  <c r="V12" i="22"/>
  <c r="H12" i="22" s="1"/>
  <c r="F11" i="5" s="1"/>
  <c r="X12" i="22"/>
  <c r="J12" i="22" s="1"/>
  <c r="F11" i="6" s="1"/>
  <c r="Z12" i="22"/>
  <c r="L12" i="22" s="1"/>
  <c r="F10" i="9" s="1"/>
  <c r="T14" i="22"/>
  <c r="F14" i="22" s="1"/>
  <c r="V14" i="22"/>
  <c r="H14" i="22" s="1"/>
  <c r="F13" i="5" s="1"/>
  <c r="X14" i="22"/>
  <c r="J14" i="22" s="1"/>
  <c r="F13" i="6" s="1"/>
  <c r="Z14" i="22"/>
  <c r="L14" i="22" s="1"/>
  <c r="F12" i="9" s="1"/>
  <c r="T16" i="22"/>
  <c r="F16" i="22" s="1"/>
  <c r="V16" i="22"/>
  <c r="H16" i="22" s="1"/>
  <c r="F15" i="5" s="1"/>
  <c r="X16" i="22"/>
  <c r="J16" i="22" s="1"/>
  <c r="F15" i="6" s="1"/>
  <c r="Z16" i="22"/>
  <c r="L16" i="22" s="1"/>
  <c r="F14" i="9" s="1"/>
  <c r="T18" i="22"/>
  <c r="F18" i="22" s="1"/>
  <c r="V18" i="22"/>
  <c r="H18" i="22" s="1"/>
  <c r="F17" i="5" s="1"/>
  <c r="X18" i="22"/>
  <c r="J18" i="22" s="1"/>
  <c r="F17" i="6" s="1"/>
  <c r="Z18" i="22"/>
  <c r="L18" i="22" s="1"/>
  <c r="F16" i="9" s="1"/>
  <c r="T20" i="22"/>
  <c r="F20" i="22" s="1"/>
  <c r="V20" i="22"/>
  <c r="H20" i="22" s="1"/>
  <c r="F19" i="5" s="1"/>
  <c r="X20" i="22"/>
  <c r="J20" i="22" s="1"/>
  <c r="F19" i="6" s="1"/>
  <c r="Z20" i="22"/>
  <c r="L20" i="22" s="1"/>
  <c r="F18" i="9" s="1"/>
  <c r="T22" i="22"/>
  <c r="F22" i="22" s="1"/>
  <c r="V22" i="22"/>
  <c r="H22" i="22" s="1"/>
  <c r="F21" i="5" s="1"/>
  <c r="X22" i="22"/>
  <c r="J22" i="22" s="1"/>
  <c r="F21" i="6" s="1"/>
  <c r="Z22" i="22"/>
  <c r="L22" i="22" s="1"/>
  <c r="F20" i="9" s="1"/>
  <c r="T24" i="22"/>
  <c r="F24" i="22" s="1"/>
  <c r="V24" i="22"/>
  <c r="H24" i="22" s="1"/>
  <c r="F23" i="5" s="1"/>
  <c r="X24" i="22"/>
  <c r="J24" i="22" s="1"/>
  <c r="F23" i="6" s="1"/>
  <c r="Z24" i="22"/>
  <c r="L24" i="22" s="1"/>
  <c r="F22" i="9" s="1"/>
  <c r="T26" i="22"/>
  <c r="F26" i="22" s="1"/>
  <c r="V26" i="22"/>
  <c r="H26" i="22" s="1"/>
  <c r="F25" i="5" s="1"/>
  <c r="X26" i="22"/>
  <c r="J26" i="22" s="1"/>
  <c r="F25" i="6" s="1"/>
  <c r="Z26" i="22"/>
  <c r="L26" i="22" s="1"/>
  <c r="F24" i="9" s="1"/>
  <c r="T28" i="22"/>
  <c r="F28" i="22" s="1"/>
  <c r="V28" i="22"/>
  <c r="H28" i="22" s="1"/>
  <c r="F27" i="5" s="1"/>
  <c r="X28" i="22"/>
  <c r="J28" i="22" s="1"/>
  <c r="F27" i="6" s="1"/>
  <c r="Z28" i="22"/>
  <c r="L28" i="22" s="1"/>
  <c r="F26" i="9" s="1"/>
  <c r="T30" i="22"/>
  <c r="F30" i="22" s="1"/>
  <c r="V30" i="22"/>
  <c r="H30" i="22" s="1"/>
  <c r="F29" i="5" s="1"/>
  <c r="X30" i="22"/>
  <c r="J30" i="22" s="1"/>
  <c r="F29" i="6" s="1"/>
  <c r="Z30" i="22"/>
  <c r="L30" i="22" s="1"/>
  <c r="F28" i="9" s="1"/>
  <c r="T32" i="22"/>
  <c r="F32" i="22" s="1"/>
  <c r="V32" i="22"/>
  <c r="H32" i="22" s="1"/>
  <c r="F31" i="5" s="1"/>
  <c r="X32" i="22"/>
  <c r="J32" i="22" s="1"/>
  <c r="F31" i="6" s="1"/>
  <c r="Z32" i="22"/>
  <c r="L32" i="22" s="1"/>
  <c r="F30" i="9" s="1"/>
  <c r="T34" i="22"/>
  <c r="F34" i="22" s="1"/>
  <c r="V34" i="22"/>
  <c r="H34" i="22" s="1"/>
  <c r="F33" i="5" s="1"/>
  <c r="X34" i="22"/>
  <c r="J34" i="22" s="1"/>
  <c r="F33" i="6" s="1"/>
  <c r="Z34" i="22"/>
  <c r="L34" i="22" s="1"/>
  <c r="F32" i="9" s="1"/>
  <c r="T36" i="22"/>
  <c r="F36" i="22" s="1"/>
  <c r="V36" i="22"/>
  <c r="H36" i="22" s="1"/>
  <c r="F35" i="5" s="1"/>
  <c r="X36" i="22"/>
  <c r="J36" i="22" s="1"/>
  <c r="F35" i="6" s="1"/>
  <c r="Z36" i="22"/>
  <c r="L36" i="22" s="1"/>
  <c r="F34" i="9" s="1"/>
  <c r="T38" i="22"/>
  <c r="F38" i="22" s="1"/>
  <c r="V38" i="22"/>
  <c r="H38" i="22" s="1"/>
  <c r="F37" i="5" s="1"/>
  <c r="X38" i="22"/>
  <c r="J38" i="22" s="1"/>
  <c r="F37" i="6" s="1"/>
  <c r="Z38" i="22"/>
  <c r="L38" i="22" s="1"/>
  <c r="F36" i="9" s="1"/>
  <c r="T40" i="22"/>
  <c r="F40" i="22" s="1"/>
  <c r="V40" i="22"/>
  <c r="H40" i="22" s="1"/>
  <c r="F39" i="5" s="1"/>
  <c r="X40" i="22"/>
  <c r="J40" i="22" s="1"/>
  <c r="F39" i="6" s="1"/>
  <c r="Z40" i="22"/>
  <c r="L40" i="22" s="1"/>
  <c r="F38" i="9" s="1"/>
  <c r="T42" i="22"/>
  <c r="F42" i="22" s="1"/>
  <c r="V42" i="22"/>
  <c r="H42" i="22" s="1"/>
  <c r="F41" i="5" s="1"/>
  <c r="X42" i="22"/>
  <c r="J42" i="22" s="1"/>
  <c r="F41" i="6" s="1"/>
  <c r="Z42" i="22"/>
  <c r="L42" i="22" s="1"/>
  <c r="F40" i="9" s="1"/>
  <c r="T44" i="22"/>
  <c r="F44" i="22" s="1"/>
  <c r="V44" i="22"/>
  <c r="H44" i="22" s="1"/>
  <c r="F43" i="5" s="1"/>
  <c r="X44" i="22"/>
  <c r="J44" i="22" s="1"/>
  <c r="F43" i="6" s="1"/>
  <c r="Z44" i="22"/>
  <c r="L44" i="22" s="1"/>
  <c r="F42" i="9" s="1"/>
  <c r="T11" i="23"/>
  <c r="F11" i="23" s="1"/>
  <c r="V11" i="23"/>
  <c r="H11" i="23" s="1"/>
  <c r="E10" i="5" s="1"/>
  <c r="X11" i="23"/>
  <c r="J11" i="23" s="1"/>
  <c r="E10" i="6" s="1"/>
  <c r="Z11" i="23"/>
  <c r="L11" i="23" s="1"/>
  <c r="E9" i="9" s="1"/>
  <c r="T13" i="23"/>
  <c r="F13" i="23" s="1"/>
  <c r="E12" i="2" s="1"/>
  <c r="V13" i="23"/>
  <c r="H13" i="23" s="1"/>
  <c r="E12" i="5" s="1"/>
  <c r="X13" i="23"/>
  <c r="J13" i="23" s="1"/>
  <c r="E12" i="6" s="1"/>
  <c r="Z13" i="23"/>
  <c r="L13" i="23" s="1"/>
  <c r="E11" i="9" s="1"/>
  <c r="T15" i="23"/>
  <c r="F15" i="23" s="1"/>
  <c r="V15" i="23"/>
  <c r="H15" i="23" s="1"/>
  <c r="E14" i="5" s="1"/>
  <c r="X15" i="23"/>
  <c r="J15" i="23" s="1"/>
  <c r="E14" i="6" s="1"/>
  <c r="Z15" i="23"/>
  <c r="L15" i="23" s="1"/>
  <c r="E13" i="9" s="1"/>
  <c r="T17" i="23"/>
  <c r="F17" i="23" s="1"/>
  <c r="V17" i="23"/>
  <c r="H17" i="23" s="1"/>
  <c r="E16" i="5" s="1"/>
  <c r="X17" i="23"/>
  <c r="J17" i="23" s="1"/>
  <c r="E16" i="6" s="1"/>
  <c r="Z17" i="23"/>
  <c r="L17" i="23" s="1"/>
  <c r="E15" i="9" s="1"/>
  <c r="T19" i="23"/>
  <c r="F19" i="23" s="1"/>
  <c r="V19" i="23"/>
  <c r="H19" i="23" s="1"/>
  <c r="E18" i="5" s="1"/>
  <c r="X19" i="23"/>
  <c r="J19" i="23" s="1"/>
  <c r="E18" i="6" s="1"/>
  <c r="Z19" i="23"/>
  <c r="L19" i="23" s="1"/>
  <c r="E17" i="9" s="1"/>
  <c r="T21" i="23"/>
  <c r="F21" i="23" s="1"/>
  <c r="E20" i="2" s="1"/>
  <c r="V21" i="23"/>
  <c r="H21" i="23" s="1"/>
  <c r="E20" i="5" s="1"/>
  <c r="X21" i="23"/>
  <c r="J21" i="23" s="1"/>
  <c r="E20" i="6" s="1"/>
  <c r="Z21" i="23"/>
  <c r="L21" i="23" s="1"/>
  <c r="E19" i="9" s="1"/>
  <c r="T23" i="23"/>
  <c r="F23" i="23" s="1"/>
  <c r="V23" i="23"/>
  <c r="H23" i="23" s="1"/>
  <c r="E22" i="5" s="1"/>
  <c r="X23" i="23"/>
  <c r="J23" i="23" s="1"/>
  <c r="E22" i="6" s="1"/>
  <c r="Z23" i="23"/>
  <c r="L23" i="23" s="1"/>
  <c r="E21" i="9" s="1"/>
  <c r="T25" i="23"/>
  <c r="F25" i="23" s="1"/>
  <c r="V25" i="23"/>
  <c r="H25" i="23" s="1"/>
  <c r="E24" i="5" s="1"/>
  <c r="X25" i="23"/>
  <c r="J25" i="23" s="1"/>
  <c r="E24" i="6" s="1"/>
  <c r="Z25" i="23"/>
  <c r="L25" i="23" s="1"/>
  <c r="E23" i="9" s="1"/>
  <c r="T27" i="23"/>
  <c r="F27" i="23" s="1"/>
  <c r="V27" i="23"/>
  <c r="H27" i="23" s="1"/>
  <c r="E26" i="5" s="1"/>
  <c r="X27" i="23"/>
  <c r="J27" i="23" s="1"/>
  <c r="E26" i="6" s="1"/>
  <c r="Z27" i="23"/>
  <c r="L27" i="23" s="1"/>
  <c r="E25" i="9" s="1"/>
  <c r="T29" i="23"/>
  <c r="F29" i="23" s="1"/>
  <c r="E28" i="2" s="1"/>
  <c r="V29" i="23"/>
  <c r="H29" i="23" s="1"/>
  <c r="E28" i="5" s="1"/>
  <c r="X29" i="23"/>
  <c r="J29" i="23" s="1"/>
  <c r="E28" i="6" s="1"/>
  <c r="Z29" i="23"/>
  <c r="L29" i="23" s="1"/>
  <c r="E27" i="9" s="1"/>
  <c r="T31" i="23"/>
  <c r="F31" i="23" s="1"/>
  <c r="V31" i="23"/>
  <c r="H31" i="23" s="1"/>
  <c r="E30" i="5" s="1"/>
  <c r="X31" i="23"/>
  <c r="J31" i="23" s="1"/>
  <c r="E30" i="6" s="1"/>
  <c r="Z31" i="23"/>
  <c r="L31" i="23" s="1"/>
  <c r="E29" i="9" s="1"/>
  <c r="T33" i="23"/>
  <c r="F33" i="23" s="1"/>
  <c r="V33" i="23"/>
  <c r="H33" i="23" s="1"/>
  <c r="E32" i="5" s="1"/>
  <c r="X33" i="23"/>
  <c r="J33" i="23" s="1"/>
  <c r="E32" i="6" s="1"/>
  <c r="Z33" i="23"/>
  <c r="L33" i="23" s="1"/>
  <c r="E31" i="9" s="1"/>
  <c r="T35" i="23"/>
  <c r="F35" i="23" s="1"/>
  <c r="V35" i="23"/>
  <c r="H35" i="23" s="1"/>
  <c r="E34" i="5" s="1"/>
  <c r="X35" i="23"/>
  <c r="J35" i="23" s="1"/>
  <c r="E34" i="6" s="1"/>
  <c r="Z35" i="23"/>
  <c r="L35" i="23" s="1"/>
  <c r="E33" i="9" s="1"/>
  <c r="T37" i="23"/>
  <c r="F37" i="23" s="1"/>
  <c r="E36" i="2" s="1"/>
  <c r="V37" i="23"/>
  <c r="H37" i="23" s="1"/>
  <c r="E36" i="5" s="1"/>
  <c r="X37" i="23"/>
  <c r="J37" i="23" s="1"/>
  <c r="E36" i="6" s="1"/>
  <c r="Z37" i="23"/>
  <c r="L37" i="23" s="1"/>
  <c r="E35" i="9" s="1"/>
  <c r="T39" i="23"/>
  <c r="F39" i="23" s="1"/>
  <c r="V39" i="23"/>
  <c r="H39" i="23" s="1"/>
  <c r="E38" i="5" s="1"/>
  <c r="X39" i="23"/>
  <c r="J39" i="23" s="1"/>
  <c r="E38" i="6" s="1"/>
  <c r="Z39" i="23"/>
  <c r="L39" i="23" s="1"/>
  <c r="E37" i="9" s="1"/>
  <c r="Z41" i="23"/>
  <c r="L41" i="23" s="1"/>
  <c r="E39" i="9" s="1"/>
  <c r="Z43" i="23"/>
  <c r="L43" i="23" s="1"/>
  <c r="E41" i="9" s="1"/>
  <c r="T10" i="23"/>
  <c r="F10" i="23" s="1"/>
  <c r="E9" i="2" s="1"/>
  <c r="V10" i="23"/>
  <c r="H10" i="23" s="1"/>
  <c r="E9" i="5" s="1"/>
  <c r="X10" i="23"/>
  <c r="J10" i="23" s="1"/>
  <c r="E9" i="6" s="1"/>
  <c r="Z10" i="23"/>
  <c r="L10" i="23" s="1"/>
  <c r="E8" i="9" s="1"/>
  <c r="T12" i="23"/>
  <c r="F12" i="23" s="1"/>
  <c r="E11" i="2" s="1"/>
  <c r="V12" i="23"/>
  <c r="H12" i="23" s="1"/>
  <c r="E11" i="5" s="1"/>
  <c r="X12" i="23"/>
  <c r="J12" i="23" s="1"/>
  <c r="E11" i="6" s="1"/>
  <c r="Z12" i="23"/>
  <c r="L12" i="23" s="1"/>
  <c r="E10" i="9" s="1"/>
  <c r="T14" i="23"/>
  <c r="F14" i="23" s="1"/>
  <c r="E13" i="2" s="1"/>
  <c r="V14" i="23"/>
  <c r="H14" i="23" s="1"/>
  <c r="E13" i="5" s="1"/>
  <c r="X14" i="23"/>
  <c r="J14" i="23" s="1"/>
  <c r="E13" i="6" s="1"/>
  <c r="Z14" i="23"/>
  <c r="L14" i="23" s="1"/>
  <c r="E12" i="9" s="1"/>
  <c r="T16" i="23"/>
  <c r="F16" i="23" s="1"/>
  <c r="E15" i="2" s="1"/>
  <c r="V16" i="23"/>
  <c r="H16" i="23" s="1"/>
  <c r="E15" i="5" s="1"/>
  <c r="X16" i="23"/>
  <c r="J16" i="23" s="1"/>
  <c r="E15" i="6" s="1"/>
  <c r="Z16" i="23"/>
  <c r="L16" i="23" s="1"/>
  <c r="E14" i="9" s="1"/>
  <c r="T18" i="23"/>
  <c r="F18" i="23" s="1"/>
  <c r="V18" i="23"/>
  <c r="H18" i="23" s="1"/>
  <c r="E17" i="5" s="1"/>
  <c r="X18" i="23"/>
  <c r="J18" i="23" s="1"/>
  <c r="E17" i="6" s="1"/>
  <c r="Z18" i="23"/>
  <c r="L18" i="23" s="1"/>
  <c r="E16" i="9" s="1"/>
  <c r="T20" i="23"/>
  <c r="F20" i="23" s="1"/>
  <c r="E19" i="2" s="1"/>
  <c r="V20" i="23"/>
  <c r="H20" i="23" s="1"/>
  <c r="E19" i="5" s="1"/>
  <c r="X20" i="23"/>
  <c r="J20" i="23" s="1"/>
  <c r="E19" i="6" s="1"/>
  <c r="Z20" i="23"/>
  <c r="L20" i="23" s="1"/>
  <c r="E18" i="9" s="1"/>
  <c r="T22" i="23"/>
  <c r="F22" i="23" s="1"/>
  <c r="E21" i="2" s="1"/>
  <c r="V22" i="23"/>
  <c r="H22" i="23" s="1"/>
  <c r="E21" i="5" s="1"/>
  <c r="X22" i="23"/>
  <c r="J22" i="23" s="1"/>
  <c r="E21" i="6" s="1"/>
  <c r="Z22" i="23"/>
  <c r="L22" i="23" s="1"/>
  <c r="E20" i="9" s="1"/>
  <c r="T24" i="23"/>
  <c r="F24" i="23" s="1"/>
  <c r="E23" i="2" s="1"/>
  <c r="V24" i="23"/>
  <c r="H24" i="23" s="1"/>
  <c r="E23" i="5" s="1"/>
  <c r="X24" i="23"/>
  <c r="J24" i="23" s="1"/>
  <c r="E23" i="6" s="1"/>
  <c r="Z24" i="23"/>
  <c r="L24" i="23" s="1"/>
  <c r="E22" i="9" s="1"/>
  <c r="T26" i="23"/>
  <c r="F26" i="23" s="1"/>
  <c r="V26" i="23"/>
  <c r="H26" i="23" s="1"/>
  <c r="E25" i="5" s="1"/>
  <c r="X26" i="23"/>
  <c r="J26" i="23" s="1"/>
  <c r="E25" i="6" s="1"/>
  <c r="Z26" i="23"/>
  <c r="L26" i="23" s="1"/>
  <c r="E24" i="9" s="1"/>
  <c r="T28" i="23"/>
  <c r="F28" i="23" s="1"/>
  <c r="E27" i="2" s="1"/>
  <c r="V28" i="23"/>
  <c r="H28" i="23" s="1"/>
  <c r="E27" i="5" s="1"/>
  <c r="X28" i="23"/>
  <c r="J28" i="23" s="1"/>
  <c r="E27" i="6" s="1"/>
  <c r="Z28" i="23"/>
  <c r="L28" i="23" s="1"/>
  <c r="E26" i="9" s="1"/>
  <c r="T30" i="23"/>
  <c r="F30" i="23" s="1"/>
  <c r="E29" i="2" s="1"/>
  <c r="V30" i="23"/>
  <c r="H30" i="23" s="1"/>
  <c r="E29" i="5" s="1"/>
  <c r="X30" i="23"/>
  <c r="J30" i="23" s="1"/>
  <c r="E29" i="6" s="1"/>
  <c r="Z30" i="23"/>
  <c r="L30" i="23" s="1"/>
  <c r="E28" i="9" s="1"/>
  <c r="T32" i="23"/>
  <c r="F32" i="23" s="1"/>
  <c r="E31" i="2" s="1"/>
  <c r="V32" i="23"/>
  <c r="H32" i="23" s="1"/>
  <c r="E31" i="5" s="1"/>
  <c r="X32" i="23"/>
  <c r="J32" i="23" s="1"/>
  <c r="E31" i="6" s="1"/>
  <c r="Z32" i="23"/>
  <c r="L32" i="23" s="1"/>
  <c r="E30" i="9" s="1"/>
  <c r="T34" i="23"/>
  <c r="F34" i="23" s="1"/>
  <c r="V34" i="23"/>
  <c r="H34" i="23" s="1"/>
  <c r="E33" i="5" s="1"/>
  <c r="X34" i="23"/>
  <c r="J34" i="23" s="1"/>
  <c r="E33" i="6" s="1"/>
  <c r="Z34" i="23"/>
  <c r="L34" i="23" s="1"/>
  <c r="E32" i="9" s="1"/>
  <c r="T36" i="23"/>
  <c r="F36" i="23" s="1"/>
  <c r="E35" i="2" s="1"/>
  <c r="V36" i="23"/>
  <c r="H36" i="23" s="1"/>
  <c r="E35" i="5" s="1"/>
  <c r="X36" i="23"/>
  <c r="J36" i="23" s="1"/>
  <c r="E35" i="6" s="1"/>
  <c r="Z36" i="23"/>
  <c r="L36" i="23" s="1"/>
  <c r="E34" i="9" s="1"/>
  <c r="T38" i="23"/>
  <c r="F38" i="23" s="1"/>
  <c r="E37" i="2" s="1"/>
  <c r="V38" i="23"/>
  <c r="H38" i="23" s="1"/>
  <c r="E37" i="5" s="1"/>
  <c r="X38" i="23"/>
  <c r="J38" i="23" s="1"/>
  <c r="E37" i="6" s="1"/>
  <c r="Z38" i="23"/>
  <c r="L38" i="23" s="1"/>
  <c r="E36" i="9" s="1"/>
  <c r="T40" i="23"/>
  <c r="F40" i="23" s="1"/>
  <c r="E39" i="2" s="1"/>
  <c r="V40" i="23"/>
  <c r="H40" i="23" s="1"/>
  <c r="E39" i="5" s="1"/>
  <c r="X40" i="23"/>
  <c r="J40" i="23" s="1"/>
  <c r="E39" i="6" s="1"/>
  <c r="Z40" i="23"/>
  <c r="L40" i="23" s="1"/>
  <c r="E38" i="9" s="1"/>
  <c r="T42" i="23"/>
  <c r="F42" i="23" s="1"/>
  <c r="V42" i="23"/>
  <c r="H42" i="23" s="1"/>
  <c r="E41" i="5" s="1"/>
  <c r="X42" i="23"/>
  <c r="J42" i="23" s="1"/>
  <c r="E41" i="6" s="1"/>
  <c r="Z42" i="23"/>
  <c r="L42" i="23" s="1"/>
  <c r="E40" i="9" s="1"/>
  <c r="T44" i="23"/>
  <c r="F44" i="23" s="1"/>
  <c r="E43" i="2" s="1"/>
  <c r="V44" i="23"/>
  <c r="H44" i="23" s="1"/>
  <c r="E43" i="5" s="1"/>
  <c r="X44" i="23"/>
  <c r="J44" i="23" s="1"/>
  <c r="E43" i="6" s="1"/>
  <c r="Z44" i="23"/>
  <c r="L44" i="23" s="1"/>
  <c r="E42" i="9" s="1"/>
  <c r="Z11" i="24"/>
  <c r="V11" i="24"/>
  <c r="H11" i="24" s="1"/>
  <c r="X11" i="24"/>
  <c r="J11" i="24" s="1"/>
  <c r="D10" i="6" s="1"/>
  <c r="X10" i="24"/>
  <c r="J10" i="24" s="1"/>
  <c r="T10" i="24"/>
  <c r="F10" i="24" s="1"/>
  <c r="D9" i="10"/>
  <c r="T11" i="24"/>
  <c r="F11" i="24" s="1"/>
  <c r="D42" i="6"/>
  <c r="D40" i="6"/>
  <c r="D38" i="6"/>
  <c r="D36" i="6"/>
  <c r="D34" i="6"/>
  <c r="D32" i="6"/>
  <c r="D30" i="6"/>
  <c r="D28" i="6"/>
  <c r="D26" i="6"/>
  <c r="D24" i="6"/>
  <c r="D22" i="6"/>
  <c r="D20" i="6"/>
  <c r="D18" i="6"/>
  <c r="D16" i="6"/>
  <c r="D14" i="6"/>
  <c r="D12" i="6"/>
  <c r="D41" i="9"/>
  <c r="D39" i="9"/>
  <c r="D37" i="9"/>
  <c r="D35" i="9"/>
  <c r="D33" i="9"/>
  <c r="D31" i="9"/>
  <c r="D29" i="9"/>
  <c r="D27" i="9"/>
  <c r="D25" i="9"/>
  <c r="D23" i="9"/>
  <c r="D21" i="9"/>
  <c r="D19" i="9"/>
  <c r="D17" i="9"/>
  <c r="D15" i="9"/>
  <c r="D13" i="9"/>
  <c r="D43" i="6"/>
  <c r="D41" i="6"/>
  <c r="D39" i="6"/>
  <c r="D37" i="6"/>
  <c r="D35" i="6"/>
  <c r="D33" i="6"/>
  <c r="D31" i="6"/>
  <c r="D29" i="6"/>
  <c r="D25" i="6"/>
  <c r="D23" i="6"/>
  <c r="D21" i="6"/>
  <c r="D19" i="6"/>
  <c r="D17" i="6"/>
  <c r="D15" i="6"/>
  <c r="D13" i="6"/>
  <c r="D42" i="9"/>
  <c r="D40" i="9"/>
  <c r="D38" i="9"/>
  <c r="D36" i="9"/>
  <c r="D34" i="9"/>
  <c r="D32" i="9"/>
  <c r="D30" i="9"/>
  <c r="D28" i="9"/>
  <c r="D26" i="9"/>
  <c r="D24" i="9"/>
  <c r="D22" i="9"/>
  <c r="D20" i="9"/>
  <c r="D18" i="9"/>
  <c r="D16" i="9"/>
  <c r="D14" i="9"/>
  <c r="D12" i="9"/>
  <c r="D10" i="9"/>
  <c r="D11" i="6"/>
  <c r="AC11" i="24"/>
  <c r="M37" i="2"/>
  <c r="M29" i="2"/>
  <c r="M21" i="2"/>
  <c r="M13" i="2"/>
  <c r="M40" i="2"/>
  <c r="M38" i="2"/>
  <c r="M36" i="2"/>
  <c r="M34" i="2"/>
  <c r="M32" i="2"/>
  <c r="M30" i="2"/>
  <c r="M26" i="2"/>
  <c r="M22" i="2"/>
  <c r="M20" i="2"/>
  <c r="M18" i="2"/>
  <c r="M16" i="2"/>
  <c r="M14" i="2"/>
  <c r="M12" i="2"/>
  <c r="L43" i="2"/>
  <c r="L41" i="2"/>
  <c r="L39" i="2"/>
  <c r="L37" i="2"/>
  <c r="L35" i="2"/>
  <c r="L33" i="2"/>
  <c r="L31" i="2"/>
  <c r="L29" i="2"/>
  <c r="L27" i="2"/>
  <c r="L25" i="2"/>
  <c r="L23" i="2"/>
  <c r="L21" i="2"/>
  <c r="L42" i="2"/>
  <c r="L40" i="2"/>
  <c r="L38" i="2"/>
  <c r="L36" i="2"/>
  <c r="L34" i="2"/>
  <c r="L32" i="2"/>
  <c r="L30" i="2"/>
  <c r="L28" i="2"/>
  <c r="L26" i="2"/>
  <c r="L24" i="2"/>
  <c r="L22" i="2"/>
  <c r="L20" i="2"/>
  <c r="L16" i="2"/>
  <c r="L14" i="2"/>
  <c r="L12" i="2"/>
  <c r="K43" i="2"/>
  <c r="K41" i="2"/>
  <c r="K39" i="2"/>
  <c r="K37" i="2"/>
  <c r="K35" i="2"/>
  <c r="K33" i="2"/>
  <c r="K31" i="2"/>
  <c r="K29" i="2"/>
  <c r="K27" i="2"/>
  <c r="K25" i="2"/>
  <c r="K23" i="2"/>
  <c r="K21" i="2"/>
  <c r="K19" i="2"/>
  <c r="K17" i="2"/>
  <c r="K15" i="2"/>
  <c r="K13" i="2"/>
  <c r="K11" i="2"/>
  <c r="K42" i="2"/>
  <c r="K40" i="2"/>
  <c r="K38" i="2"/>
  <c r="K36" i="2"/>
  <c r="K34" i="2"/>
  <c r="K32" i="2"/>
  <c r="K30" i="2"/>
  <c r="K28" i="2"/>
  <c r="K26" i="2"/>
  <c r="K24" i="2"/>
  <c r="K22" i="2"/>
  <c r="K20" i="2"/>
  <c r="K18" i="2"/>
  <c r="K16" i="2"/>
  <c r="K14" i="2"/>
  <c r="K12" i="2"/>
  <c r="K10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J11" i="2"/>
  <c r="J42" i="2"/>
  <c r="J40" i="2"/>
  <c r="J38" i="2"/>
  <c r="J36" i="2"/>
  <c r="J34" i="2"/>
  <c r="J32" i="2"/>
  <c r="J30" i="2"/>
  <c r="J28" i="2"/>
  <c r="J26" i="2"/>
  <c r="J24" i="2"/>
  <c r="J22" i="2"/>
  <c r="J20" i="2"/>
  <c r="J18" i="2"/>
  <c r="J16" i="2"/>
  <c r="J14" i="2"/>
  <c r="J12" i="2"/>
  <c r="J10" i="2"/>
  <c r="I43" i="2"/>
  <c r="I41" i="2"/>
  <c r="I39" i="2"/>
  <c r="I37" i="2"/>
  <c r="I35" i="2"/>
  <c r="I33" i="2"/>
  <c r="I31" i="2"/>
  <c r="I29" i="2"/>
  <c r="I27" i="2"/>
  <c r="I25" i="2"/>
  <c r="I23" i="2"/>
  <c r="I21" i="2"/>
  <c r="I19" i="2"/>
  <c r="I17" i="2"/>
  <c r="I15" i="2"/>
  <c r="I13" i="2"/>
  <c r="I11" i="2"/>
  <c r="I42" i="2"/>
  <c r="I34" i="2"/>
  <c r="I26" i="2"/>
  <c r="I18" i="2"/>
  <c r="I10" i="2"/>
  <c r="H43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42" i="2"/>
  <c r="H40" i="2"/>
  <c r="H38" i="2"/>
  <c r="H36" i="2"/>
  <c r="H34" i="2"/>
  <c r="H32" i="2"/>
  <c r="H30" i="2"/>
  <c r="H26" i="2"/>
  <c r="H22" i="2"/>
  <c r="H18" i="2"/>
  <c r="H14" i="2"/>
  <c r="G43" i="2"/>
  <c r="G41" i="2"/>
  <c r="G39" i="2"/>
  <c r="G37" i="2"/>
  <c r="G35" i="2"/>
  <c r="G33" i="2"/>
  <c r="G31" i="2"/>
  <c r="G29" i="2"/>
  <c r="G42" i="2"/>
  <c r="G40" i="2"/>
  <c r="G38" i="2"/>
  <c r="G36" i="2"/>
  <c r="G34" i="2"/>
  <c r="G28" i="2"/>
  <c r="G20" i="2"/>
  <c r="G12" i="2"/>
  <c r="F40" i="2"/>
  <c r="F38" i="2"/>
  <c r="F36" i="2"/>
  <c r="F34" i="2"/>
  <c r="F32" i="2"/>
  <c r="F30" i="2"/>
  <c r="F26" i="2"/>
  <c r="F24" i="2"/>
  <c r="F22" i="2"/>
  <c r="F18" i="2"/>
  <c r="F16" i="2"/>
  <c r="F14" i="2"/>
  <c r="E42" i="2"/>
  <c r="E40" i="2"/>
  <c r="E38" i="2"/>
  <c r="E34" i="2"/>
  <c r="E32" i="2"/>
  <c r="E30" i="2"/>
  <c r="E26" i="2"/>
  <c r="E24" i="2"/>
  <c r="E22" i="2"/>
  <c r="E18" i="2"/>
  <c r="E16" i="2"/>
  <c r="E14" i="2"/>
  <c r="E10" i="2"/>
  <c r="E41" i="2"/>
  <c r="E33" i="2"/>
  <c r="E25" i="2"/>
  <c r="E17" i="2"/>
  <c r="M9" i="2"/>
  <c r="K9" i="2"/>
  <c r="J9" i="2"/>
  <c r="I9" i="2"/>
  <c r="H9" i="2"/>
  <c r="M24" i="2" l="1"/>
  <c r="O43" i="21"/>
  <c r="O37" i="20"/>
  <c r="O31" i="15"/>
  <c r="M42" i="2"/>
  <c r="O43" i="20"/>
  <c r="O35" i="20"/>
  <c r="O43" i="18"/>
  <c r="O30" i="16"/>
  <c r="O26" i="16"/>
  <c r="O40" i="16"/>
  <c r="O20" i="16"/>
  <c r="O29" i="15"/>
  <c r="O41" i="15"/>
  <c r="F42" i="2"/>
  <c r="O41" i="22"/>
  <c r="O41" i="20"/>
  <c r="O41" i="18"/>
  <c r="O42" i="16"/>
  <c r="O18" i="16"/>
  <c r="O35" i="15"/>
  <c r="O10" i="24"/>
  <c r="L11" i="24"/>
  <c r="D9" i="9" s="1"/>
  <c r="O30" i="15"/>
  <c r="M29" i="5"/>
  <c r="O28" i="15"/>
  <c r="M27" i="5"/>
  <c r="O26" i="15"/>
  <c r="M25" i="5"/>
  <c r="O24" i="15"/>
  <c r="M23" i="5"/>
  <c r="O22" i="15"/>
  <c r="M21" i="5"/>
  <c r="O20" i="15"/>
  <c r="M19" i="5"/>
  <c r="O18" i="15"/>
  <c r="M17" i="5"/>
  <c r="O16" i="15"/>
  <c r="M15" i="5"/>
  <c r="O14" i="15"/>
  <c r="M13" i="5"/>
  <c r="O12" i="15"/>
  <c r="M11" i="5"/>
  <c r="O10" i="15"/>
  <c r="M9" i="5"/>
  <c r="O27" i="15"/>
  <c r="M26" i="5"/>
  <c r="O23" i="15"/>
  <c r="M22" i="5"/>
  <c r="O37" i="15"/>
  <c r="O21" i="15"/>
  <c r="M20" i="5"/>
  <c r="O19" i="15"/>
  <c r="M18" i="5"/>
  <c r="O17" i="15"/>
  <c r="M16" i="5"/>
  <c r="O15" i="15"/>
  <c r="M14" i="5"/>
  <c r="O13" i="15"/>
  <c r="M12" i="5"/>
  <c r="O11" i="15"/>
  <c r="M10" i="5"/>
  <c r="O44" i="15"/>
  <c r="O42" i="15"/>
  <c r="O40" i="15"/>
  <c r="O38" i="15"/>
  <c r="O36" i="15"/>
  <c r="O34" i="15"/>
  <c r="O32" i="15"/>
  <c r="O25" i="16"/>
  <c r="L24" i="5"/>
  <c r="O21" i="16"/>
  <c r="L20" i="5"/>
  <c r="O17" i="16"/>
  <c r="L16" i="5"/>
  <c r="O13" i="16"/>
  <c r="L12" i="5"/>
  <c r="O43" i="16"/>
  <c r="O41" i="16"/>
  <c r="O39" i="16"/>
  <c r="O37" i="16"/>
  <c r="O35" i="16"/>
  <c r="O33" i="16"/>
  <c r="O31" i="16"/>
  <c r="O29" i="16"/>
  <c r="O27" i="16"/>
  <c r="L26" i="5"/>
  <c r="O23" i="16"/>
  <c r="L22" i="5"/>
  <c r="O19" i="16"/>
  <c r="L18" i="5"/>
  <c r="O15" i="16"/>
  <c r="L14" i="5"/>
  <c r="O11" i="16"/>
  <c r="L10" i="5"/>
  <c r="O12" i="16"/>
  <c r="L11" i="5"/>
  <c r="O10" i="16"/>
  <c r="L9" i="5"/>
  <c r="O44" i="17"/>
  <c r="O42" i="17"/>
  <c r="O40" i="17"/>
  <c r="O38" i="17"/>
  <c r="O36" i="17"/>
  <c r="O34" i="17"/>
  <c r="O32" i="17"/>
  <c r="O30" i="17"/>
  <c r="O28" i="17"/>
  <c r="O26" i="17"/>
  <c r="O24" i="17"/>
  <c r="O22" i="17"/>
  <c r="O20" i="17"/>
  <c r="O18" i="17"/>
  <c r="O16" i="17"/>
  <c r="O14" i="17"/>
  <c r="O12" i="17"/>
  <c r="O43" i="17"/>
  <c r="O41" i="17"/>
  <c r="O39" i="17"/>
  <c r="O37" i="17"/>
  <c r="O35" i="17"/>
  <c r="O33" i="17"/>
  <c r="O31" i="17"/>
  <c r="O29" i="17"/>
  <c r="O27" i="17"/>
  <c r="O25" i="17"/>
  <c r="O23" i="17"/>
  <c r="O21" i="17"/>
  <c r="O19" i="17"/>
  <c r="O17" i="17"/>
  <c r="O15" i="17"/>
  <c r="O13" i="17"/>
  <c r="O10" i="17"/>
  <c r="K9" i="5"/>
  <c r="O11" i="17"/>
  <c r="K10" i="5"/>
  <c r="O14" i="18"/>
  <c r="J13" i="5"/>
  <c r="O12" i="18"/>
  <c r="J11" i="5"/>
  <c r="O10" i="18"/>
  <c r="J9" i="5"/>
  <c r="O37" i="18"/>
  <c r="O35" i="18"/>
  <c r="O33" i="18"/>
  <c r="O31" i="18"/>
  <c r="O29" i="18"/>
  <c r="O27" i="18"/>
  <c r="O25" i="18"/>
  <c r="O23" i="18"/>
  <c r="O21" i="18"/>
  <c r="O19" i="18"/>
  <c r="O17" i="18"/>
  <c r="O15" i="18"/>
  <c r="O13" i="18"/>
  <c r="J12" i="5"/>
  <c r="O11" i="18"/>
  <c r="J10" i="5"/>
  <c r="O44" i="18"/>
  <c r="O42" i="18"/>
  <c r="O40" i="18"/>
  <c r="O38" i="18"/>
  <c r="O36" i="18"/>
  <c r="O34" i="18"/>
  <c r="O32" i="18"/>
  <c r="O30" i="18"/>
  <c r="O28" i="18"/>
  <c r="O26" i="18"/>
  <c r="O24" i="18"/>
  <c r="O22" i="18"/>
  <c r="O20" i="18"/>
  <c r="O18" i="18"/>
  <c r="O16" i="18"/>
  <c r="O38" i="19"/>
  <c r="I37" i="5"/>
  <c r="O36" i="19"/>
  <c r="I35" i="5"/>
  <c r="O34" i="19"/>
  <c r="I33" i="5"/>
  <c r="O32" i="19"/>
  <c r="I31" i="5"/>
  <c r="O30" i="19"/>
  <c r="I29" i="5"/>
  <c r="O28" i="19"/>
  <c r="I27" i="5"/>
  <c r="O26" i="19"/>
  <c r="I25" i="5"/>
  <c r="O24" i="19"/>
  <c r="I23" i="5"/>
  <c r="O22" i="19"/>
  <c r="I21" i="5"/>
  <c r="O20" i="19"/>
  <c r="I19" i="5"/>
  <c r="O18" i="19"/>
  <c r="I17" i="5"/>
  <c r="O16" i="19"/>
  <c r="I15" i="5"/>
  <c r="O14" i="19"/>
  <c r="I13" i="5"/>
  <c r="O12" i="19"/>
  <c r="I11" i="5"/>
  <c r="O10" i="19"/>
  <c r="I9" i="5"/>
  <c r="O39" i="19"/>
  <c r="O41" i="19"/>
  <c r="O37" i="19"/>
  <c r="I36" i="5"/>
  <c r="O35" i="19"/>
  <c r="I34" i="5"/>
  <c r="O33" i="19"/>
  <c r="I32" i="5"/>
  <c r="O31" i="19"/>
  <c r="I30" i="5"/>
  <c r="O29" i="19"/>
  <c r="I28" i="5"/>
  <c r="O27" i="19"/>
  <c r="I26" i="5"/>
  <c r="O25" i="19"/>
  <c r="I24" i="5"/>
  <c r="O23" i="19"/>
  <c r="I22" i="5"/>
  <c r="O21" i="19"/>
  <c r="I20" i="5"/>
  <c r="O19" i="19"/>
  <c r="I18" i="5"/>
  <c r="O17" i="19"/>
  <c r="I16" i="5"/>
  <c r="O15" i="19"/>
  <c r="I14" i="5"/>
  <c r="O13" i="19"/>
  <c r="I12" i="5"/>
  <c r="O11" i="19"/>
  <c r="I10" i="5"/>
  <c r="O44" i="19"/>
  <c r="O42" i="19"/>
  <c r="O40" i="19"/>
  <c r="O31" i="20"/>
  <c r="O29" i="20"/>
  <c r="O27" i="20"/>
  <c r="O25" i="20"/>
  <c r="O23" i="20"/>
  <c r="O21" i="20"/>
  <c r="O19" i="20"/>
  <c r="O17" i="20"/>
  <c r="O15" i="20"/>
  <c r="O13" i="20"/>
  <c r="O11" i="20"/>
  <c r="H12" i="2"/>
  <c r="H16" i="2"/>
  <c r="H20" i="2"/>
  <c r="H24" i="2"/>
  <c r="H28" i="2"/>
  <c r="O44" i="20"/>
  <c r="O42" i="20"/>
  <c r="O40" i="20"/>
  <c r="O38" i="20"/>
  <c r="O36" i="20"/>
  <c r="O34" i="20"/>
  <c r="O32" i="20"/>
  <c r="O30" i="20"/>
  <c r="O28" i="20"/>
  <c r="O26" i="20"/>
  <c r="O24" i="20"/>
  <c r="O22" i="20"/>
  <c r="O20" i="20"/>
  <c r="O18" i="20"/>
  <c r="O16" i="20"/>
  <c r="O14" i="20"/>
  <c r="O12" i="20"/>
  <c r="O10" i="20"/>
  <c r="O33" i="20"/>
  <c r="O29" i="21"/>
  <c r="G28" i="5"/>
  <c r="O27" i="21"/>
  <c r="G26" i="5"/>
  <c r="O25" i="21"/>
  <c r="G24" i="5"/>
  <c r="O23" i="21"/>
  <c r="G22" i="5"/>
  <c r="O21" i="21"/>
  <c r="G20" i="5"/>
  <c r="O19" i="21"/>
  <c r="G18" i="5"/>
  <c r="O17" i="21"/>
  <c r="G16" i="5"/>
  <c r="O15" i="21"/>
  <c r="G14" i="5"/>
  <c r="O13" i="21"/>
  <c r="G12" i="5"/>
  <c r="O11" i="21"/>
  <c r="G10" i="5"/>
  <c r="O44" i="21"/>
  <c r="O42" i="21"/>
  <c r="O40" i="21"/>
  <c r="O38" i="21"/>
  <c r="O36" i="21"/>
  <c r="O34" i="21"/>
  <c r="O32" i="21"/>
  <c r="O30" i="21"/>
  <c r="O39" i="21"/>
  <c r="O35" i="21"/>
  <c r="O28" i="21"/>
  <c r="G27" i="5"/>
  <c r="O26" i="21"/>
  <c r="G25" i="5"/>
  <c r="O24" i="21"/>
  <c r="G23" i="5"/>
  <c r="O22" i="21"/>
  <c r="G21" i="5"/>
  <c r="O20" i="21"/>
  <c r="G19" i="5"/>
  <c r="O18" i="21"/>
  <c r="G17" i="5"/>
  <c r="O16" i="21"/>
  <c r="G15" i="5"/>
  <c r="O14" i="21"/>
  <c r="G13" i="5"/>
  <c r="O12" i="21"/>
  <c r="G11" i="5"/>
  <c r="O10" i="21"/>
  <c r="G9" i="5"/>
  <c r="O33" i="21"/>
  <c r="O31" i="21"/>
  <c r="O41" i="21"/>
  <c r="O37" i="21"/>
  <c r="O44" i="22"/>
  <c r="F43" i="2"/>
  <c r="O42" i="22"/>
  <c r="F41" i="2"/>
  <c r="O40" i="22"/>
  <c r="F39" i="2"/>
  <c r="O38" i="22"/>
  <c r="F37" i="2"/>
  <c r="O36" i="22"/>
  <c r="F35" i="2"/>
  <c r="O34" i="22"/>
  <c r="F33" i="2"/>
  <c r="O32" i="22"/>
  <c r="F31" i="2"/>
  <c r="O30" i="22"/>
  <c r="F29" i="2"/>
  <c r="O28" i="22"/>
  <c r="F27" i="2"/>
  <c r="O26" i="22"/>
  <c r="F25" i="2"/>
  <c r="O24" i="22"/>
  <c r="F23" i="2"/>
  <c r="O22" i="22"/>
  <c r="F21" i="2"/>
  <c r="O20" i="22"/>
  <c r="F19" i="2"/>
  <c r="O18" i="22"/>
  <c r="F17" i="2"/>
  <c r="O16" i="22"/>
  <c r="F15" i="2"/>
  <c r="O14" i="22"/>
  <c r="F13" i="2"/>
  <c r="O12" i="22"/>
  <c r="F11" i="2"/>
  <c r="O10" i="22"/>
  <c r="F9" i="2"/>
  <c r="O37" i="22"/>
  <c r="O35" i="22"/>
  <c r="O33" i="22"/>
  <c r="O31" i="22"/>
  <c r="O29" i="22"/>
  <c r="O27" i="22"/>
  <c r="O25" i="22"/>
  <c r="O23" i="22"/>
  <c r="O21" i="22"/>
  <c r="O19" i="22"/>
  <c r="O17" i="22"/>
  <c r="O15" i="22"/>
  <c r="O13" i="22"/>
  <c r="O11" i="22"/>
  <c r="O44" i="23"/>
  <c r="O42" i="23"/>
  <c r="O40" i="23"/>
  <c r="O38" i="23"/>
  <c r="O36" i="23"/>
  <c r="O34" i="23"/>
  <c r="O32" i="23"/>
  <c r="O30" i="23"/>
  <c r="O28" i="23"/>
  <c r="O26" i="23"/>
  <c r="O24" i="23"/>
  <c r="O22" i="23"/>
  <c r="O20" i="23"/>
  <c r="O18" i="23"/>
  <c r="O16" i="23"/>
  <c r="O14" i="23"/>
  <c r="O12" i="23"/>
  <c r="O10" i="23"/>
  <c r="O39" i="23"/>
  <c r="O37" i="23"/>
  <c r="O35" i="23"/>
  <c r="O33" i="23"/>
  <c r="O31" i="23"/>
  <c r="O29" i="23"/>
  <c r="O27" i="23"/>
  <c r="O25" i="23"/>
  <c r="O23" i="23"/>
  <c r="O21" i="23"/>
  <c r="O19" i="23"/>
  <c r="O17" i="23"/>
  <c r="O15" i="23"/>
  <c r="O13" i="23"/>
  <c r="O11" i="23"/>
  <c r="O41" i="23"/>
  <c r="O43" i="23"/>
  <c r="CF97" i="14"/>
  <c r="CD97" i="14"/>
  <c r="BW97" i="14"/>
  <c r="BU97" i="14"/>
  <c r="BN97" i="14"/>
  <c r="BL97" i="14"/>
  <c r="BE97" i="14"/>
  <c r="BC97" i="14"/>
  <c r="AV97" i="14"/>
  <c r="AT97" i="14"/>
  <c r="AM97" i="14"/>
  <c r="AK97" i="14"/>
  <c r="AD97" i="14"/>
  <c r="AB97" i="14"/>
  <c r="U97" i="14"/>
  <c r="S97" i="14"/>
  <c r="L97" i="14"/>
  <c r="J97" i="14"/>
  <c r="C97" i="14"/>
  <c r="A97" i="14"/>
  <c r="CF96" i="14"/>
  <c r="CD96" i="14"/>
  <c r="BW96" i="14"/>
  <c r="BU96" i="14"/>
  <c r="BN96" i="14"/>
  <c r="BL96" i="14"/>
  <c r="BE96" i="14"/>
  <c r="BC96" i="14"/>
  <c r="AV96" i="14"/>
  <c r="AT96" i="14"/>
  <c r="AM96" i="14"/>
  <c r="AK96" i="14"/>
  <c r="AD96" i="14"/>
  <c r="AB96" i="14"/>
  <c r="U96" i="14"/>
  <c r="S96" i="14"/>
  <c r="L96" i="14"/>
  <c r="J96" i="14"/>
  <c r="C96" i="14"/>
  <c r="A96" i="14"/>
  <c r="CF95" i="14"/>
  <c r="CD95" i="14"/>
  <c r="BW95" i="14"/>
  <c r="BU95" i="14"/>
  <c r="BN95" i="14"/>
  <c r="BL95" i="14"/>
  <c r="BE95" i="14"/>
  <c r="BC95" i="14"/>
  <c r="AV95" i="14"/>
  <c r="AT95" i="14"/>
  <c r="AM95" i="14"/>
  <c r="AK95" i="14"/>
  <c r="AD95" i="14"/>
  <c r="AB95" i="14"/>
  <c r="U95" i="14"/>
  <c r="S95" i="14"/>
  <c r="L95" i="14"/>
  <c r="J95" i="14"/>
  <c r="C95" i="14"/>
  <c r="A95" i="14"/>
  <c r="CF94" i="14"/>
  <c r="CD94" i="14"/>
  <c r="BW94" i="14"/>
  <c r="BU94" i="14"/>
  <c r="BN94" i="14"/>
  <c r="BL94" i="14"/>
  <c r="BE94" i="14"/>
  <c r="BC94" i="14"/>
  <c r="AV94" i="14"/>
  <c r="AT94" i="14"/>
  <c r="AM94" i="14"/>
  <c r="AK94" i="14"/>
  <c r="AD94" i="14"/>
  <c r="AB94" i="14"/>
  <c r="U94" i="14"/>
  <c r="S94" i="14"/>
  <c r="L94" i="14"/>
  <c r="J94" i="14"/>
  <c r="C94" i="14"/>
  <c r="A94" i="14"/>
  <c r="CF93" i="14"/>
  <c r="CD93" i="14"/>
  <c r="BW93" i="14"/>
  <c r="BU93" i="14"/>
  <c r="BN93" i="14"/>
  <c r="BL93" i="14"/>
  <c r="BE93" i="14"/>
  <c r="BC93" i="14"/>
  <c r="AV93" i="14"/>
  <c r="AT93" i="14"/>
  <c r="AM93" i="14"/>
  <c r="AK93" i="14"/>
  <c r="AD93" i="14"/>
  <c r="AB93" i="14"/>
  <c r="U93" i="14"/>
  <c r="S93" i="14"/>
  <c r="L93" i="14"/>
  <c r="J93" i="14"/>
  <c r="C93" i="14"/>
  <c r="A93" i="14"/>
  <c r="CI92" i="14"/>
  <c r="CH92" i="14"/>
  <c r="BZ92" i="14"/>
  <c r="BY92" i="14"/>
  <c r="BQ92" i="14"/>
  <c r="BP92" i="14"/>
  <c r="BH92" i="14"/>
  <c r="BG92" i="14"/>
  <c r="AY92" i="14"/>
  <c r="AX92" i="14"/>
  <c r="AP92" i="14"/>
  <c r="AO92" i="14"/>
  <c r="AG92" i="14"/>
  <c r="AF92" i="14"/>
  <c r="X92" i="14"/>
  <c r="W92" i="14"/>
  <c r="O92" i="14"/>
  <c r="N92" i="14"/>
  <c r="F92" i="14"/>
  <c r="E92" i="14"/>
  <c r="CK91" i="14"/>
  <c r="CJ91" i="14"/>
  <c r="CH91" i="14"/>
  <c r="CG91" i="14"/>
  <c r="CF91" i="14"/>
  <c r="CD91" i="14"/>
  <c r="CB91" i="14"/>
  <c r="CA91" i="14"/>
  <c r="BY91" i="14"/>
  <c r="BX91" i="14"/>
  <c r="BW91" i="14"/>
  <c r="BU91" i="14"/>
  <c r="BS91" i="14"/>
  <c r="BR91" i="14"/>
  <c r="BP91" i="14"/>
  <c r="BO91" i="14"/>
  <c r="BN91" i="14"/>
  <c r="BL91" i="14"/>
  <c r="BJ91" i="14"/>
  <c r="BI91" i="14"/>
  <c r="BG91" i="14"/>
  <c r="BF91" i="14"/>
  <c r="BE91" i="14"/>
  <c r="BC91" i="14"/>
  <c r="BA91" i="14"/>
  <c r="AZ91" i="14"/>
  <c r="AX91" i="14"/>
  <c r="AW91" i="14"/>
  <c r="AV91" i="14"/>
  <c r="AT91" i="14"/>
  <c r="AR91" i="14"/>
  <c r="AQ91" i="14"/>
  <c r="AO91" i="14"/>
  <c r="AN91" i="14"/>
  <c r="AM91" i="14"/>
  <c r="AK91" i="14"/>
  <c r="AI91" i="14"/>
  <c r="AH91" i="14"/>
  <c r="AF91" i="14"/>
  <c r="AE91" i="14"/>
  <c r="AD91" i="14"/>
  <c r="AB91" i="14"/>
  <c r="Z91" i="14"/>
  <c r="Y91" i="14"/>
  <c r="W91" i="14"/>
  <c r="V91" i="14"/>
  <c r="U91" i="14"/>
  <c r="S91" i="14"/>
  <c r="Q91" i="14"/>
  <c r="P91" i="14"/>
  <c r="N91" i="14"/>
  <c r="M91" i="14"/>
  <c r="L91" i="14"/>
  <c r="J91" i="14"/>
  <c r="H91" i="14"/>
  <c r="G91" i="14"/>
  <c r="E91" i="14"/>
  <c r="D91" i="14"/>
  <c r="C91" i="14"/>
  <c r="A91" i="14"/>
  <c r="CK89" i="14"/>
  <c r="CD89" i="14"/>
  <c r="CB89" i="14"/>
  <c r="BU89" i="14"/>
  <c r="BS89" i="14"/>
  <c r="BL89" i="14"/>
  <c r="BJ89" i="14"/>
  <c r="BC89" i="14"/>
  <c r="BA89" i="14"/>
  <c r="AT89" i="14"/>
  <c r="AR89" i="14"/>
  <c r="AK89" i="14"/>
  <c r="AI89" i="14"/>
  <c r="AB89" i="14"/>
  <c r="Z89" i="14"/>
  <c r="S89" i="14"/>
  <c r="Q89" i="14"/>
  <c r="J89" i="14"/>
  <c r="H89" i="14"/>
  <c r="A89" i="14"/>
  <c r="CF88" i="14"/>
  <c r="CD88" i="14"/>
  <c r="BW88" i="14"/>
  <c r="BU88" i="14"/>
  <c r="BN88" i="14"/>
  <c r="BL88" i="14"/>
  <c r="BE88" i="14"/>
  <c r="BC88" i="14"/>
  <c r="AV88" i="14"/>
  <c r="AT88" i="14"/>
  <c r="AM88" i="14"/>
  <c r="AK88" i="14"/>
  <c r="AD88" i="14"/>
  <c r="AB88" i="14"/>
  <c r="U88" i="14"/>
  <c r="S88" i="14"/>
  <c r="L88" i="14"/>
  <c r="J88" i="14"/>
  <c r="C88" i="14"/>
  <c r="A88" i="14"/>
  <c r="CK87" i="14"/>
  <c r="CI87" i="14"/>
  <c r="CF87" i="14"/>
  <c r="CD87" i="14"/>
  <c r="CB87" i="14"/>
  <c r="BZ87" i="14"/>
  <c r="BW87" i="14"/>
  <c r="BU87" i="14"/>
  <c r="BS87" i="14"/>
  <c r="BQ87" i="14"/>
  <c r="BN87" i="14"/>
  <c r="BL87" i="14"/>
  <c r="BJ87" i="14"/>
  <c r="BH87" i="14"/>
  <c r="BE87" i="14"/>
  <c r="BC87" i="14"/>
  <c r="BA87" i="14"/>
  <c r="AY87" i="14"/>
  <c r="AV87" i="14"/>
  <c r="AT87" i="14"/>
  <c r="AR87" i="14"/>
  <c r="AP87" i="14"/>
  <c r="AM87" i="14"/>
  <c r="AK87" i="14"/>
  <c r="AI87" i="14"/>
  <c r="AG87" i="14"/>
  <c r="AD87" i="14"/>
  <c r="AB87" i="14"/>
  <c r="Z87" i="14"/>
  <c r="X87" i="14"/>
  <c r="U87" i="14"/>
  <c r="S87" i="14"/>
  <c r="Q87" i="14"/>
  <c r="O87" i="14"/>
  <c r="L87" i="14"/>
  <c r="J87" i="14"/>
  <c r="H87" i="14"/>
  <c r="F87" i="14"/>
  <c r="C87" i="14"/>
  <c r="A87" i="14"/>
  <c r="CF86" i="14"/>
  <c r="CD86" i="14"/>
  <c r="BW86" i="14"/>
  <c r="BU86" i="14"/>
  <c r="BN86" i="14"/>
  <c r="BL86" i="14"/>
  <c r="BE86" i="14"/>
  <c r="BC86" i="14"/>
  <c r="AV86" i="14"/>
  <c r="AT86" i="14"/>
  <c r="AM86" i="14"/>
  <c r="AK86" i="14"/>
  <c r="AD86" i="14"/>
  <c r="AB86" i="14"/>
  <c r="U86" i="14"/>
  <c r="S86" i="14"/>
  <c r="L86" i="14"/>
  <c r="J86" i="14"/>
  <c r="C86" i="14"/>
  <c r="A86" i="14"/>
  <c r="CK84" i="14"/>
  <c r="CI84" i="14"/>
  <c r="CB84" i="14"/>
  <c r="BZ84" i="14"/>
  <c r="BS84" i="14"/>
  <c r="BQ84" i="14"/>
  <c r="BJ84" i="14"/>
  <c r="BH84" i="14"/>
  <c r="BA84" i="14"/>
  <c r="AY84" i="14"/>
  <c r="AR84" i="14"/>
  <c r="AP84" i="14"/>
  <c r="AI84" i="14"/>
  <c r="AG84" i="14"/>
  <c r="Z84" i="14"/>
  <c r="X84" i="14"/>
  <c r="Q84" i="14"/>
  <c r="O84" i="14"/>
  <c r="H84" i="14"/>
  <c r="F84" i="14"/>
  <c r="CI83" i="14"/>
  <c r="BZ83" i="14"/>
  <c r="BQ83" i="14"/>
  <c r="BH83" i="14"/>
  <c r="AY83" i="14"/>
  <c r="AP83" i="14"/>
  <c r="AG83" i="14"/>
  <c r="X83" i="14"/>
  <c r="O83" i="14"/>
  <c r="F83" i="14"/>
  <c r="CI82" i="14"/>
  <c r="BZ82" i="14"/>
  <c r="BQ82" i="14"/>
  <c r="BH82" i="14"/>
  <c r="AY82" i="14"/>
  <c r="AP82" i="14"/>
  <c r="AG82" i="14"/>
  <c r="X82" i="14"/>
  <c r="O82" i="14"/>
  <c r="F82" i="14"/>
  <c r="CI81" i="14"/>
  <c r="BZ81" i="14"/>
  <c r="BQ81" i="14"/>
  <c r="BH81" i="14"/>
  <c r="AY81" i="14"/>
  <c r="AP81" i="14"/>
  <c r="AG81" i="14"/>
  <c r="X81" i="14"/>
  <c r="O81" i="14"/>
  <c r="F81" i="14"/>
  <c r="CD72" i="14"/>
  <c r="BU72" i="14"/>
  <c r="BL72" i="14"/>
  <c r="BC72" i="14"/>
  <c r="AT72" i="14"/>
  <c r="AK72" i="14"/>
  <c r="AB72" i="14"/>
  <c r="S72" i="14"/>
  <c r="J72" i="14"/>
  <c r="A72" i="14"/>
  <c r="CD71" i="14"/>
  <c r="BU71" i="14"/>
  <c r="BL71" i="14"/>
  <c r="BC71" i="14"/>
  <c r="AT71" i="14"/>
  <c r="AK71" i="14"/>
  <c r="AB71" i="14"/>
  <c r="S71" i="14"/>
  <c r="J71" i="14"/>
  <c r="A71" i="14"/>
  <c r="CD70" i="14"/>
  <c r="BU70" i="14"/>
  <c r="BL70" i="14"/>
  <c r="BC70" i="14"/>
  <c r="AT70" i="14"/>
  <c r="AK70" i="14"/>
  <c r="AB70" i="14"/>
  <c r="S70" i="14"/>
  <c r="J70" i="14"/>
  <c r="A70" i="14"/>
  <c r="CG63" i="14"/>
  <c r="CF63" i="14"/>
  <c r="CE63" i="14"/>
  <c r="CD63" i="14"/>
  <c r="BX63" i="14"/>
  <c r="BW63" i="14"/>
  <c r="BV63" i="14"/>
  <c r="BU63" i="14"/>
  <c r="BO63" i="14"/>
  <c r="BN63" i="14"/>
  <c r="BM63" i="14"/>
  <c r="BL63" i="14"/>
  <c r="BF63" i="14"/>
  <c r="BE63" i="14"/>
  <c r="BD63" i="14"/>
  <c r="BC63" i="14"/>
  <c r="AW63" i="14"/>
  <c r="AV63" i="14"/>
  <c r="AU63" i="14"/>
  <c r="AT63" i="14"/>
  <c r="AN63" i="14"/>
  <c r="AM63" i="14"/>
  <c r="AL63" i="14"/>
  <c r="AK63" i="14"/>
  <c r="AE63" i="14"/>
  <c r="AD63" i="14"/>
  <c r="AC63" i="14"/>
  <c r="AB63" i="14"/>
  <c r="V63" i="14"/>
  <c r="U63" i="14"/>
  <c r="T63" i="14"/>
  <c r="S63" i="14"/>
  <c r="M63" i="14"/>
  <c r="L63" i="14"/>
  <c r="K63" i="14"/>
  <c r="J63" i="14"/>
  <c r="D63" i="14"/>
  <c r="C63" i="14"/>
  <c r="B63" i="14"/>
  <c r="A63" i="14"/>
  <c r="CJ62" i="14"/>
  <c r="CI62" i="14"/>
  <c r="CH62" i="14"/>
  <c r="CD62" i="14"/>
  <c r="CA62" i="14"/>
  <c r="BZ62" i="14"/>
  <c r="BY62" i="14"/>
  <c r="BU62" i="14"/>
  <c r="BR62" i="14"/>
  <c r="BQ62" i="14"/>
  <c r="BP62" i="14"/>
  <c r="BL62" i="14"/>
  <c r="BI62" i="14"/>
  <c r="BH62" i="14"/>
  <c r="BG62" i="14"/>
  <c r="BC62" i="14"/>
  <c r="AZ62" i="14"/>
  <c r="AY62" i="14"/>
  <c r="AX62" i="14"/>
  <c r="AT62" i="14"/>
  <c r="AQ62" i="14"/>
  <c r="AP62" i="14"/>
  <c r="AO62" i="14"/>
  <c r="AK62" i="14"/>
  <c r="AH62" i="14"/>
  <c r="AG62" i="14"/>
  <c r="AF62" i="14"/>
  <c r="AB62" i="14"/>
  <c r="Y62" i="14"/>
  <c r="X62" i="14"/>
  <c r="W62" i="14"/>
  <c r="S62" i="14"/>
  <c r="P62" i="14"/>
  <c r="O62" i="14"/>
  <c r="N62" i="14"/>
  <c r="J62" i="14"/>
  <c r="G62" i="14"/>
  <c r="F62" i="14"/>
  <c r="E62" i="14"/>
  <c r="A62" i="14"/>
  <c r="CK60" i="14"/>
  <c r="CD60" i="14"/>
  <c r="CB60" i="14"/>
  <c r="BU60" i="14"/>
  <c r="BS60" i="14"/>
  <c r="BL60" i="14"/>
  <c r="BJ60" i="14"/>
  <c r="BC60" i="14"/>
  <c r="BA60" i="14"/>
  <c r="AT60" i="14"/>
  <c r="AR60" i="14"/>
  <c r="AK60" i="14"/>
  <c r="AI60" i="14"/>
  <c r="AB60" i="14"/>
  <c r="Z60" i="14"/>
  <c r="S60" i="14"/>
  <c r="Q60" i="14"/>
  <c r="J60" i="14"/>
  <c r="H60" i="14"/>
  <c r="A60" i="14"/>
  <c r="CF57" i="14"/>
  <c r="CD57" i="14"/>
  <c r="BW57" i="14"/>
  <c r="BU57" i="14"/>
  <c r="BN57" i="14"/>
  <c r="BL57" i="14"/>
  <c r="BE57" i="14"/>
  <c r="BC57" i="14"/>
  <c r="AV57" i="14"/>
  <c r="AT57" i="14"/>
  <c r="AM57" i="14"/>
  <c r="AK57" i="14"/>
  <c r="AD57" i="14"/>
  <c r="AB57" i="14"/>
  <c r="U57" i="14"/>
  <c r="S57" i="14"/>
  <c r="L57" i="14"/>
  <c r="J57" i="14"/>
  <c r="C57" i="14"/>
  <c r="A57" i="14"/>
  <c r="CF56" i="14"/>
  <c r="CD56" i="14"/>
  <c r="BW56" i="14"/>
  <c r="BU56" i="14"/>
  <c r="BN56" i="14"/>
  <c r="BL56" i="14"/>
  <c r="BE56" i="14"/>
  <c r="BC56" i="14"/>
  <c r="AV56" i="14"/>
  <c r="AT56" i="14"/>
  <c r="AM56" i="14"/>
  <c r="AK56" i="14"/>
  <c r="AD56" i="14"/>
  <c r="AB56" i="14"/>
  <c r="U56" i="14"/>
  <c r="S56" i="14"/>
  <c r="L56" i="14"/>
  <c r="J56" i="14"/>
  <c r="C56" i="14"/>
  <c r="A56" i="14"/>
  <c r="CF55" i="14"/>
  <c r="CD55" i="14"/>
  <c r="BW55" i="14"/>
  <c r="BU55" i="14"/>
  <c r="BN55" i="14"/>
  <c r="BL55" i="14"/>
  <c r="BE55" i="14"/>
  <c r="BC55" i="14"/>
  <c r="AV55" i="14"/>
  <c r="AT55" i="14"/>
  <c r="AM55" i="14"/>
  <c r="AK55" i="14"/>
  <c r="AD55" i="14"/>
  <c r="AB55" i="14"/>
  <c r="U55" i="14"/>
  <c r="S55" i="14"/>
  <c r="L55" i="14"/>
  <c r="J55" i="14"/>
  <c r="C55" i="14"/>
  <c r="A55" i="14"/>
  <c r="CF54" i="14"/>
  <c r="CD54" i="14"/>
  <c r="BW54" i="14"/>
  <c r="BU54" i="14"/>
  <c r="BN54" i="14"/>
  <c r="BL54" i="14"/>
  <c r="BE54" i="14"/>
  <c r="BC54" i="14"/>
  <c r="AV54" i="14"/>
  <c r="AT54" i="14"/>
  <c r="AM54" i="14"/>
  <c r="AK54" i="14"/>
  <c r="AD54" i="14"/>
  <c r="AB54" i="14"/>
  <c r="U54" i="14"/>
  <c r="S54" i="14"/>
  <c r="L54" i="14"/>
  <c r="J54" i="14"/>
  <c r="C54" i="14"/>
  <c r="A54" i="14"/>
  <c r="CF53" i="14"/>
  <c r="CD53" i="14"/>
  <c r="BW53" i="14"/>
  <c r="BU53" i="14"/>
  <c r="BN53" i="14"/>
  <c r="BL53" i="14"/>
  <c r="BE53" i="14"/>
  <c r="BC53" i="14"/>
  <c r="AV53" i="14"/>
  <c r="AT53" i="14"/>
  <c r="AM53" i="14"/>
  <c r="AK53" i="14"/>
  <c r="AD53" i="14"/>
  <c r="AB53" i="14"/>
  <c r="U53" i="14"/>
  <c r="S53" i="14"/>
  <c r="L53" i="14"/>
  <c r="J53" i="14"/>
  <c r="O11" i="24" l="1"/>
  <c r="C53" i="14"/>
  <c r="A53" i="14"/>
  <c r="CI52" i="14"/>
  <c r="CH52" i="14"/>
  <c r="BZ52" i="14"/>
  <c r="BY52" i="14"/>
  <c r="BQ52" i="14"/>
  <c r="BP52" i="14"/>
  <c r="BH52" i="14"/>
  <c r="BG52" i="14"/>
  <c r="AY52" i="14"/>
  <c r="AX52" i="14"/>
  <c r="AP52" i="14"/>
  <c r="AO52" i="14"/>
  <c r="AG52" i="14"/>
  <c r="AF52" i="14"/>
  <c r="X52" i="14"/>
  <c r="W52" i="14"/>
  <c r="O52" i="14"/>
  <c r="N52" i="14"/>
  <c r="F52" i="14"/>
  <c r="E52" i="14"/>
  <c r="CK51" i="14"/>
  <c r="CJ51" i="14"/>
  <c r="CH51" i="14"/>
  <c r="CG51" i="14"/>
  <c r="CF51" i="14"/>
  <c r="CD51" i="14"/>
  <c r="CB51" i="14"/>
  <c r="CA51" i="14"/>
  <c r="BY51" i="14"/>
  <c r="BX51" i="14"/>
  <c r="BW51" i="14"/>
  <c r="BU51" i="14"/>
  <c r="BS51" i="14"/>
  <c r="BR51" i="14"/>
  <c r="BP51" i="14"/>
  <c r="BO51" i="14"/>
  <c r="BN51" i="14"/>
  <c r="BL51" i="14"/>
  <c r="BJ51" i="14"/>
  <c r="BI51" i="14"/>
  <c r="BG51" i="14"/>
  <c r="BF51" i="14"/>
  <c r="BE51" i="14"/>
  <c r="BC51" i="14"/>
  <c r="BA51" i="14"/>
  <c r="AZ51" i="14"/>
  <c r="AX51" i="14"/>
  <c r="AW51" i="14"/>
  <c r="AV51" i="14"/>
  <c r="AT51" i="14"/>
  <c r="AR51" i="14"/>
  <c r="AQ51" i="14"/>
  <c r="AO51" i="14"/>
  <c r="AN51" i="14"/>
  <c r="AM51" i="14"/>
  <c r="AK51" i="14"/>
  <c r="AI51" i="14"/>
  <c r="AH51" i="14"/>
  <c r="AF51" i="14"/>
  <c r="AE51" i="14"/>
  <c r="AD51" i="14"/>
  <c r="AB51" i="14"/>
  <c r="Z51" i="14"/>
  <c r="Y51" i="14"/>
  <c r="W51" i="14"/>
  <c r="V51" i="14"/>
  <c r="U51" i="14"/>
  <c r="S51" i="14"/>
  <c r="Q51" i="14"/>
  <c r="P51" i="14"/>
  <c r="N51" i="14"/>
  <c r="M51" i="14"/>
  <c r="L51" i="14"/>
  <c r="J51" i="14"/>
  <c r="H51" i="14"/>
  <c r="G51" i="14"/>
  <c r="E51" i="14"/>
  <c r="D51" i="14"/>
  <c r="C51" i="14"/>
  <c r="A51" i="14"/>
  <c r="CK49" i="14"/>
  <c r="CD49" i="14"/>
  <c r="CB49" i="14"/>
  <c r="BU49" i="14"/>
  <c r="BS49" i="14"/>
  <c r="BL49" i="14"/>
  <c r="BJ49" i="14"/>
  <c r="BC49" i="14"/>
  <c r="BA49" i="14"/>
  <c r="AT49" i="14"/>
  <c r="AR49" i="14"/>
  <c r="AK49" i="14"/>
  <c r="AI49" i="14"/>
  <c r="AB49" i="14"/>
  <c r="Z49" i="14"/>
  <c r="S49" i="14"/>
  <c r="Q49" i="14"/>
  <c r="J49" i="14"/>
  <c r="H49" i="14"/>
  <c r="A49" i="14"/>
  <c r="CF48" i="14"/>
  <c r="CD48" i="14"/>
  <c r="BW48" i="14"/>
  <c r="BU48" i="14"/>
  <c r="BN48" i="14"/>
  <c r="BL48" i="14"/>
  <c r="BE48" i="14"/>
  <c r="BC48" i="14"/>
  <c r="AV48" i="14"/>
  <c r="AT48" i="14"/>
  <c r="AM48" i="14"/>
  <c r="AK48" i="14"/>
  <c r="AD48" i="14"/>
  <c r="AB48" i="14"/>
  <c r="U48" i="14"/>
  <c r="S48" i="14"/>
  <c r="L48" i="14"/>
  <c r="J48" i="14"/>
  <c r="C48" i="14"/>
  <c r="A48" i="14"/>
  <c r="CK47" i="14"/>
  <c r="CI47" i="14"/>
  <c r="CF47" i="14"/>
  <c r="CD47" i="14"/>
  <c r="CB47" i="14"/>
  <c r="BZ47" i="14"/>
  <c r="BW47" i="14"/>
  <c r="BU47" i="14"/>
  <c r="BS47" i="14"/>
  <c r="BQ47" i="14"/>
  <c r="BN47" i="14"/>
  <c r="BL47" i="14"/>
  <c r="BJ47" i="14"/>
  <c r="BH47" i="14"/>
  <c r="BE47" i="14"/>
  <c r="BC47" i="14"/>
  <c r="BA47" i="14"/>
  <c r="AY47" i="14"/>
  <c r="AV47" i="14"/>
  <c r="AT47" i="14"/>
  <c r="AR47" i="14"/>
  <c r="AP47" i="14"/>
  <c r="AM47" i="14"/>
  <c r="AK47" i="14"/>
  <c r="AI47" i="14"/>
  <c r="AG47" i="14"/>
  <c r="AD47" i="14"/>
  <c r="AB47" i="14"/>
  <c r="Z47" i="14"/>
  <c r="X47" i="14"/>
  <c r="U47" i="14"/>
  <c r="S47" i="14"/>
  <c r="Q47" i="14"/>
  <c r="O47" i="14"/>
  <c r="L47" i="14"/>
  <c r="J47" i="14"/>
  <c r="H47" i="14"/>
  <c r="F47" i="14"/>
  <c r="C47" i="14"/>
  <c r="A47" i="14"/>
  <c r="CF46" i="14"/>
  <c r="CD46" i="14"/>
  <c r="BW46" i="14"/>
  <c r="BU46" i="14"/>
  <c r="BN46" i="14"/>
  <c r="BL46" i="14"/>
  <c r="BE46" i="14"/>
  <c r="BC46" i="14"/>
  <c r="AV46" i="14"/>
  <c r="AT46" i="14"/>
  <c r="AM46" i="14"/>
  <c r="AK46" i="14"/>
  <c r="AD46" i="14"/>
  <c r="AB46" i="14"/>
  <c r="U46" i="14"/>
  <c r="S46" i="14"/>
  <c r="L46" i="14"/>
  <c r="J46" i="14"/>
  <c r="C46" i="14"/>
  <c r="A46" i="14"/>
  <c r="CK44" i="14"/>
  <c r="CI44" i="14"/>
  <c r="CB44" i="14"/>
  <c r="BZ44" i="14"/>
  <c r="BS44" i="14"/>
  <c r="BQ44" i="14"/>
  <c r="BJ44" i="14"/>
  <c r="BH44" i="14"/>
  <c r="BA44" i="14"/>
  <c r="AY44" i="14"/>
  <c r="AR44" i="14"/>
  <c r="AP44" i="14"/>
  <c r="AI44" i="14"/>
  <c r="AG44" i="14"/>
  <c r="Z44" i="14"/>
  <c r="X44" i="14"/>
  <c r="Q44" i="14"/>
  <c r="O44" i="14"/>
  <c r="H44" i="14"/>
  <c r="F44" i="14"/>
  <c r="CI43" i="14"/>
  <c r="BZ43" i="14"/>
  <c r="BQ43" i="14"/>
  <c r="BH43" i="14"/>
  <c r="AY43" i="14"/>
  <c r="AP43" i="14"/>
  <c r="AG43" i="14"/>
  <c r="X43" i="14"/>
  <c r="O43" i="14"/>
  <c r="F43" i="14"/>
  <c r="CI42" i="14"/>
  <c r="BZ42" i="14"/>
  <c r="BQ42" i="14"/>
  <c r="BH42" i="14"/>
  <c r="AY42" i="14"/>
  <c r="AP42" i="14"/>
  <c r="AG42" i="14"/>
  <c r="X42" i="14"/>
  <c r="O42" i="14"/>
  <c r="F42" i="14"/>
  <c r="CI41" i="14"/>
  <c r="BZ41" i="14"/>
  <c r="BQ41" i="14"/>
  <c r="BH41" i="14"/>
  <c r="AY41" i="14"/>
  <c r="AP41" i="14"/>
  <c r="AG41" i="14"/>
  <c r="X41" i="14"/>
  <c r="O41" i="14"/>
  <c r="F41" i="14"/>
  <c r="CD32" i="14"/>
  <c r="BU32" i="14"/>
  <c r="BL32" i="14"/>
  <c r="BC32" i="14"/>
  <c r="AT32" i="14"/>
  <c r="AK32" i="14"/>
  <c r="AB32" i="14"/>
  <c r="S32" i="14"/>
  <c r="J32" i="14"/>
  <c r="CD31" i="14"/>
  <c r="BU31" i="14"/>
  <c r="BL31" i="14"/>
  <c r="BC31" i="14"/>
  <c r="AT31" i="14"/>
  <c r="AK31" i="14"/>
  <c r="AB31" i="14"/>
  <c r="S31" i="14"/>
  <c r="J31" i="14"/>
  <c r="CD30" i="14"/>
  <c r="BU30" i="14"/>
  <c r="BL30" i="14"/>
  <c r="BC30" i="14"/>
  <c r="AT30" i="14"/>
  <c r="AK30" i="14"/>
  <c r="AB30" i="14"/>
  <c r="S30" i="14"/>
  <c r="J30" i="14"/>
  <c r="F28" i="14"/>
  <c r="AG28" i="14" s="1"/>
  <c r="A28" i="14"/>
  <c r="F26" i="14"/>
  <c r="AG26" i="14" s="1"/>
  <c r="A26" i="14"/>
  <c r="X28" i="14" l="1"/>
  <c r="O28" i="14"/>
  <c r="AK146" i="14"/>
  <c r="AB146" i="14"/>
  <c r="S146" i="14"/>
  <c r="J146" i="14"/>
  <c r="A146" i="14"/>
  <c r="CD106" i="14"/>
  <c r="BU106" i="14"/>
  <c r="BL106" i="14"/>
  <c r="BC106" i="14"/>
  <c r="AT106" i="14"/>
  <c r="AK106" i="14"/>
  <c r="AB106" i="14"/>
  <c r="S106" i="14"/>
  <c r="J106" i="14"/>
  <c r="A106" i="14"/>
  <c r="CD66" i="14"/>
  <c r="BU66" i="14"/>
  <c r="BL66" i="14"/>
  <c r="BC66" i="14"/>
  <c r="AT66" i="14"/>
  <c r="AK66" i="14"/>
  <c r="AB66" i="14"/>
  <c r="S66" i="14"/>
  <c r="J66" i="14"/>
  <c r="A66" i="14"/>
  <c r="AK148" i="14"/>
  <c r="AB148" i="14"/>
  <c r="S148" i="14"/>
  <c r="J148" i="14"/>
  <c r="A148" i="14"/>
  <c r="CD108" i="14"/>
  <c r="BU108" i="14"/>
  <c r="BL108" i="14"/>
  <c r="BC108" i="14"/>
  <c r="AT108" i="14"/>
  <c r="AK108" i="14"/>
  <c r="AB108" i="14"/>
  <c r="S108" i="14"/>
  <c r="J108" i="14"/>
  <c r="A108" i="14"/>
  <c r="CD68" i="14"/>
  <c r="BU68" i="14"/>
  <c r="BL68" i="14"/>
  <c r="BC68" i="14"/>
  <c r="AT68" i="14"/>
  <c r="AK68" i="14"/>
  <c r="AB68" i="14"/>
  <c r="S68" i="14"/>
  <c r="J68" i="14"/>
  <c r="A68" i="14"/>
  <c r="J26" i="14"/>
  <c r="S26" i="14"/>
  <c r="AB26" i="14"/>
  <c r="AT26" i="14"/>
  <c r="AP26" i="14" s="1"/>
  <c r="BC26" i="14"/>
  <c r="BL26" i="14"/>
  <c r="BU26" i="14"/>
  <c r="CD26" i="14"/>
  <c r="J28" i="14"/>
  <c r="AT28" i="14"/>
  <c r="AP28" i="14" s="1"/>
  <c r="BC28" i="14"/>
  <c r="BL28" i="14"/>
  <c r="BU28" i="14"/>
  <c r="CD28" i="14"/>
  <c r="AP146" i="14"/>
  <c r="AG146" i="14"/>
  <c r="X146" i="14"/>
  <c r="O146" i="14"/>
  <c r="F146" i="14"/>
  <c r="CI106" i="14"/>
  <c r="BZ106" i="14"/>
  <c r="BQ106" i="14"/>
  <c r="BH106" i="14"/>
  <c r="AY106" i="14"/>
  <c r="AP106" i="14"/>
  <c r="AG106" i="14"/>
  <c r="X106" i="14"/>
  <c r="O106" i="14"/>
  <c r="F106" i="14"/>
  <c r="CI66" i="14"/>
  <c r="BZ66" i="14"/>
  <c r="BQ66" i="14"/>
  <c r="BH66" i="14"/>
  <c r="AY66" i="14"/>
  <c r="AP66" i="14"/>
  <c r="AG66" i="14"/>
  <c r="X66" i="14"/>
  <c r="O66" i="14"/>
  <c r="F66" i="14"/>
  <c r="AP148" i="14"/>
  <c r="AG148" i="14"/>
  <c r="X148" i="14"/>
  <c r="O148" i="14"/>
  <c r="F148" i="14"/>
  <c r="CI108" i="14"/>
  <c r="BZ108" i="14"/>
  <c r="BQ108" i="14"/>
  <c r="BH108" i="14"/>
  <c r="AY108" i="14"/>
  <c r="AP108" i="14"/>
  <c r="AG108" i="14"/>
  <c r="X108" i="14"/>
  <c r="O108" i="14"/>
  <c r="F108" i="14"/>
  <c r="CI68" i="14"/>
  <c r="BZ68" i="14"/>
  <c r="BQ68" i="14"/>
  <c r="BH68" i="14"/>
  <c r="AY68" i="14"/>
  <c r="AP68" i="14"/>
  <c r="AG68" i="14"/>
  <c r="X68" i="14"/>
  <c r="O68" i="14"/>
  <c r="F68" i="14"/>
  <c r="O26" i="14"/>
  <c r="X26" i="14"/>
  <c r="AK26" i="14"/>
  <c r="AY26" i="14"/>
  <c r="BH26" i="14"/>
  <c r="BQ26" i="14"/>
  <c r="BZ26" i="14"/>
  <c r="CI26" i="14"/>
  <c r="S28" i="14"/>
  <c r="AB28" i="14"/>
  <c r="AK28" i="14"/>
  <c r="AY28" i="14"/>
  <c r="BH28" i="14"/>
  <c r="BQ28" i="14"/>
  <c r="BZ28" i="14"/>
  <c r="CI28" i="14"/>
  <c r="CG23" i="14"/>
  <c r="CF23" i="14"/>
  <c r="CE23" i="14"/>
  <c r="CD23" i="14"/>
  <c r="BX23" i="14"/>
  <c r="BW23" i="14"/>
  <c r="BV23" i="14"/>
  <c r="BU23" i="14"/>
  <c r="BO23" i="14"/>
  <c r="BN23" i="14"/>
  <c r="BM23" i="14"/>
  <c r="BL23" i="14"/>
  <c r="BF23" i="14"/>
  <c r="BE23" i="14"/>
  <c r="BD23" i="14"/>
  <c r="BC23" i="14"/>
  <c r="AW23" i="14"/>
  <c r="AV23" i="14"/>
  <c r="AU23" i="14"/>
  <c r="AT23" i="14"/>
  <c r="AN23" i="14"/>
  <c r="AM23" i="14"/>
  <c r="AL23" i="14"/>
  <c r="AK23" i="14"/>
  <c r="AE23" i="14"/>
  <c r="AD23" i="14"/>
  <c r="AC23" i="14"/>
  <c r="AB23" i="14"/>
  <c r="V23" i="14"/>
  <c r="U23" i="14"/>
  <c r="T23" i="14"/>
  <c r="S23" i="14"/>
  <c r="M23" i="14"/>
  <c r="L23" i="14"/>
  <c r="K23" i="14"/>
  <c r="J23" i="14"/>
  <c r="CJ22" i="14"/>
  <c r="CI22" i="14"/>
  <c r="CH22" i="14"/>
  <c r="CD22" i="14"/>
  <c r="CA22" i="14"/>
  <c r="BZ22" i="14"/>
  <c r="BY22" i="14"/>
  <c r="BU22" i="14"/>
  <c r="BR22" i="14"/>
  <c r="BQ22" i="14"/>
  <c r="BP22" i="14"/>
  <c r="BL22" i="14"/>
  <c r="BI22" i="14"/>
  <c r="BH22" i="14"/>
  <c r="BG22" i="14"/>
  <c r="BC22" i="14"/>
  <c r="AZ22" i="14"/>
  <c r="AY22" i="14"/>
  <c r="AX22" i="14"/>
  <c r="AT22" i="14"/>
  <c r="AQ22" i="14"/>
  <c r="AP22" i="14"/>
  <c r="AO22" i="14"/>
  <c r="AK22" i="14"/>
  <c r="AH22" i="14"/>
  <c r="AG22" i="14"/>
  <c r="AF22" i="14"/>
  <c r="AB22" i="14"/>
  <c r="Y22" i="14"/>
  <c r="X22" i="14"/>
  <c r="W22" i="14"/>
  <c r="S22" i="14"/>
  <c r="P22" i="14"/>
  <c r="O22" i="14"/>
  <c r="N22" i="14"/>
  <c r="J22" i="14"/>
  <c r="CK20" i="14"/>
  <c r="CD20" i="14"/>
  <c r="CB20" i="14"/>
  <c r="BU20" i="14"/>
  <c r="BS20" i="14"/>
  <c r="BL20" i="14"/>
  <c r="BJ20" i="14"/>
  <c r="BC20" i="14"/>
  <c r="BA20" i="14"/>
  <c r="AT20" i="14"/>
  <c r="AR20" i="14"/>
  <c r="AK20" i="14"/>
  <c r="AI20" i="14"/>
  <c r="AB20" i="14"/>
  <c r="Z20" i="14"/>
  <c r="S20" i="14"/>
  <c r="Q20" i="14"/>
  <c r="J20" i="14"/>
  <c r="CF17" i="14" l="1"/>
  <c r="CD17" i="14"/>
  <c r="BW17" i="14"/>
  <c r="BU17" i="14"/>
  <c r="BN17" i="14"/>
  <c r="BL17" i="14"/>
  <c r="BE17" i="14"/>
  <c r="BC17" i="14"/>
  <c r="AV17" i="14"/>
  <c r="AT17" i="14"/>
  <c r="AM17" i="14"/>
  <c r="AK17" i="14"/>
  <c r="AD17" i="14"/>
  <c r="AB17" i="14"/>
  <c r="U17" i="14"/>
  <c r="S17" i="14"/>
  <c r="L17" i="14"/>
  <c r="J17" i="14"/>
  <c r="C17" i="14"/>
  <c r="CF16" i="14"/>
  <c r="CD16" i="14"/>
  <c r="BW16" i="14"/>
  <c r="BU16" i="14"/>
  <c r="BN16" i="14"/>
  <c r="BL16" i="14"/>
  <c r="BE16" i="14"/>
  <c r="BC16" i="14"/>
  <c r="AV16" i="14"/>
  <c r="AT16" i="14"/>
  <c r="AM16" i="14"/>
  <c r="AK16" i="14"/>
  <c r="AD16" i="14"/>
  <c r="AB16" i="14"/>
  <c r="U16" i="14"/>
  <c r="S16" i="14"/>
  <c r="L16" i="14"/>
  <c r="J16" i="14"/>
  <c r="C16" i="14"/>
  <c r="CF15" i="14"/>
  <c r="CD15" i="14"/>
  <c r="BW15" i="14"/>
  <c r="BU15" i="14"/>
  <c r="BN15" i="14"/>
  <c r="BL15" i="14"/>
  <c r="BE15" i="14"/>
  <c r="BC15" i="14"/>
  <c r="AV15" i="14"/>
  <c r="AT15" i="14"/>
  <c r="AM15" i="14"/>
  <c r="AK15" i="14"/>
  <c r="AD15" i="14"/>
  <c r="AB15" i="14"/>
  <c r="U15" i="14"/>
  <c r="S15" i="14"/>
  <c r="L15" i="14"/>
  <c r="J15" i="14"/>
  <c r="C15" i="14"/>
  <c r="CF14" i="14"/>
  <c r="CD14" i="14"/>
  <c r="BW14" i="14"/>
  <c r="BU14" i="14"/>
  <c r="BN14" i="14"/>
  <c r="BL14" i="14"/>
  <c r="BE14" i="14"/>
  <c r="BC14" i="14"/>
  <c r="AV14" i="14"/>
  <c r="AT14" i="14"/>
  <c r="AM14" i="14"/>
  <c r="AK14" i="14"/>
  <c r="AD14" i="14"/>
  <c r="AB14" i="14"/>
  <c r="U14" i="14"/>
  <c r="S14" i="14"/>
  <c r="L14" i="14"/>
  <c r="J14" i="14"/>
  <c r="C14" i="14"/>
  <c r="CF13" i="14"/>
  <c r="CD13" i="14"/>
  <c r="BW13" i="14"/>
  <c r="BU13" i="14"/>
  <c r="BN13" i="14"/>
  <c r="BL13" i="14"/>
  <c r="BE13" i="14"/>
  <c r="BC13" i="14"/>
  <c r="AV13" i="14"/>
  <c r="AT13" i="14"/>
  <c r="AM13" i="14"/>
  <c r="AK13" i="14"/>
  <c r="AD13" i="14"/>
  <c r="AB13" i="14"/>
  <c r="U13" i="14"/>
  <c r="S13" i="14"/>
  <c r="L13" i="14"/>
  <c r="J13" i="14"/>
  <c r="C13" i="14"/>
  <c r="CI12" i="14"/>
  <c r="CH12" i="14"/>
  <c r="BZ12" i="14"/>
  <c r="BY12" i="14"/>
  <c r="BQ12" i="14"/>
  <c r="BP12" i="14"/>
  <c r="BH12" i="14"/>
  <c r="BG12" i="14"/>
  <c r="AY12" i="14"/>
  <c r="AX12" i="14"/>
  <c r="AP12" i="14"/>
  <c r="AO12" i="14"/>
  <c r="AG12" i="14"/>
  <c r="AF12" i="14"/>
  <c r="X12" i="14"/>
  <c r="W12" i="14"/>
  <c r="O12" i="14"/>
  <c r="N12" i="14"/>
  <c r="CK11" i="14"/>
  <c r="CJ11" i="14"/>
  <c r="CH11" i="14"/>
  <c r="CG11" i="14"/>
  <c r="CF11" i="14"/>
  <c r="CD11" i="14"/>
  <c r="CB11" i="14"/>
  <c r="CA11" i="14"/>
  <c r="BY11" i="14"/>
  <c r="BX11" i="14"/>
  <c r="BW11" i="14"/>
  <c r="BU11" i="14"/>
  <c r="BS11" i="14"/>
  <c r="BR11" i="14"/>
  <c r="BP11" i="14"/>
  <c r="BO11" i="14"/>
  <c r="BN11" i="14"/>
  <c r="BL11" i="14"/>
  <c r="BJ11" i="14"/>
  <c r="BI11" i="14"/>
  <c r="BG11" i="14"/>
  <c r="BF11" i="14"/>
  <c r="BE11" i="14"/>
  <c r="BC11" i="14"/>
  <c r="BA11" i="14"/>
  <c r="AZ11" i="14"/>
  <c r="AX11" i="14"/>
  <c r="AW11" i="14"/>
  <c r="AV11" i="14"/>
  <c r="AT11" i="14"/>
  <c r="AR11" i="14"/>
  <c r="AQ11" i="14"/>
  <c r="AO11" i="14"/>
  <c r="AN11" i="14"/>
  <c r="AM11" i="14"/>
  <c r="AK11" i="14"/>
  <c r="AI11" i="14"/>
  <c r="AH11" i="14"/>
  <c r="AF11" i="14"/>
  <c r="AE11" i="14"/>
  <c r="AD11" i="14"/>
  <c r="AB11" i="14"/>
  <c r="Z11" i="14"/>
  <c r="Y11" i="14"/>
  <c r="W11" i="14"/>
  <c r="V11" i="14"/>
  <c r="U11" i="14"/>
  <c r="S11" i="14"/>
  <c r="Q11" i="14"/>
  <c r="P11" i="14"/>
  <c r="N11" i="14"/>
  <c r="M11" i="14"/>
  <c r="L11" i="14"/>
  <c r="J11" i="14"/>
  <c r="CK9" i="14"/>
  <c r="CD9" i="14"/>
  <c r="CB9" i="14"/>
  <c r="BU9" i="14"/>
  <c r="BS9" i="14"/>
  <c r="BL9" i="14"/>
  <c r="BJ9" i="14"/>
  <c r="BC9" i="14"/>
  <c r="BA9" i="14"/>
  <c r="AT9" i="14"/>
  <c r="AR9" i="14"/>
  <c r="AK9" i="14"/>
  <c r="AI9" i="14"/>
  <c r="AB9" i="14"/>
  <c r="Z9" i="14"/>
  <c r="S9" i="14"/>
  <c r="Q9" i="14"/>
  <c r="J9" i="14"/>
  <c r="CF8" i="14"/>
  <c r="CD8" i="14"/>
  <c r="BW8" i="14"/>
  <c r="BU8" i="14"/>
  <c r="BN8" i="14"/>
  <c r="BL8" i="14"/>
  <c r="BE8" i="14"/>
  <c r="BC8" i="14"/>
  <c r="AV8" i="14"/>
  <c r="AT8" i="14"/>
  <c r="AM8" i="14"/>
  <c r="AK8" i="14"/>
  <c r="AD8" i="14"/>
  <c r="AB8" i="14"/>
  <c r="U8" i="14"/>
  <c r="S8" i="14"/>
  <c r="L8" i="14"/>
  <c r="J8" i="14"/>
  <c r="C8" i="14"/>
  <c r="CK7" i="14"/>
  <c r="CI7" i="14"/>
  <c r="CF7" i="14"/>
  <c r="CD7" i="14"/>
  <c r="CB7" i="14"/>
  <c r="BZ7" i="14"/>
  <c r="BW7" i="14"/>
  <c r="BU7" i="14"/>
  <c r="BS7" i="14"/>
  <c r="BQ7" i="14"/>
  <c r="BN7" i="14"/>
  <c r="BL7" i="14"/>
  <c r="BJ7" i="14"/>
  <c r="BH7" i="14"/>
  <c r="BE7" i="14"/>
  <c r="BC7" i="14"/>
  <c r="BA7" i="14"/>
  <c r="AY7" i="14"/>
  <c r="AV7" i="14"/>
  <c r="AT7" i="14"/>
  <c r="AR7" i="14"/>
  <c r="AP7" i="14"/>
  <c r="AM7" i="14"/>
  <c r="AK7" i="14"/>
  <c r="AI7" i="14"/>
  <c r="AG7" i="14"/>
  <c r="AD7" i="14"/>
  <c r="AB7" i="14"/>
  <c r="Z7" i="14"/>
  <c r="X7" i="14"/>
  <c r="U7" i="14"/>
  <c r="S7" i="14"/>
  <c r="Q7" i="14"/>
  <c r="O7" i="14"/>
  <c r="L7" i="14"/>
  <c r="J7" i="14"/>
  <c r="C7" i="14"/>
  <c r="CF6" i="14"/>
  <c r="CD6" i="14"/>
  <c r="BW6" i="14"/>
  <c r="BU6" i="14"/>
  <c r="BN6" i="14"/>
  <c r="BL6" i="14"/>
  <c r="BE6" i="14"/>
  <c r="BC6" i="14"/>
  <c r="AV6" i="14"/>
  <c r="AT6" i="14"/>
  <c r="AM6" i="14"/>
  <c r="AK6" i="14"/>
  <c r="AD6" i="14"/>
  <c r="AB6" i="14"/>
  <c r="U6" i="14"/>
  <c r="S6" i="14"/>
  <c r="L6" i="14"/>
  <c r="J6" i="14"/>
  <c r="C6" i="14"/>
  <c r="CK4" i="14"/>
  <c r="CI4" i="14"/>
  <c r="CB4" i="14"/>
  <c r="BZ4" i="14"/>
  <c r="BS4" i="14"/>
  <c r="BQ4" i="14"/>
  <c r="BJ4" i="14"/>
  <c r="BH4" i="14"/>
  <c r="BA4" i="14"/>
  <c r="AY4" i="14"/>
  <c r="AR4" i="14"/>
  <c r="AP4" i="14"/>
  <c r="AI4" i="14"/>
  <c r="AG4" i="14"/>
  <c r="Z4" i="14"/>
  <c r="X4" i="14"/>
  <c r="Q4" i="14"/>
  <c r="O4" i="14"/>
  <c r="A4" i="14"/>
  <c r="CI3" i="14"/>
  <c r="BZ3" i="14"/>
  <c r="BQ3" i="14"/>
  <c r="BH3" i="14"/>
  <c r="AY3" i="14"/>
  <c r="AP3" i="14"/>
  <c r="AG3" i="14"/>
  <c r="X3" i="14"/>
  <c r="O3" i="14"/>
  <c r="H3" i="14"/>
  <c r="A3" i="14"/>
  <c r="BU3" i="14" s="1"/>
  <c r="CI2" i="14"/>
  <c r="BZ2" i="14"/>
  <c r="BQ2" i="14"/>
  <c r="BH2" i="14"/>
  <c r="AY2" i="14"/>
  <c r="AP2" i="14"/>
  <c r="AG2" i="14"/>
  <c r="X2" i="14"/>
  <c r="O2" i="14"/>
  <c r="H2" i="14"/>
  <c r="CK2" i="14" s="1"/>
  <c r="A2" i="14"/>
  <c r="CI1" i="14"/>
  <c r="BZ1" i="14"/>
  <c r="BQ1" i="14"/>
  <c r="BH1" i="14"/>
  <c r="AY1" i="14"/>
  <c r="AP1" i="14"/>
  <c r="AG1" i="14"/>
  <c r="X1" i="14"/>
  <c r="O1" i="14"/>
  <c r="H1" i="14"/>
  <c r="A1" i="14"/>
  <c r="BC1" i="14" s="1"/>
  <c r="BU1" i="14" l="1"/>
  <c r="BS2" i="14"/>
  <c r="AB3" i="14"/>
  <c r="BC3" i="14"/>
  <c r="AB1" i="14"/>
  <c r="Z2" i="14"/>
  <c r="BA2" i="14"/>
  <c r="AI121" i="14"/>
  <c r="Q121" i="14"/>
  <c r="AR121" i="14"/>
  <c r="Z121" i="14"/>
  <c r="H121" i="14"/>
  <c r="CK81" i="14"/>
  <c r="BS81" i="14"/>
  <c r="BA81" i="14"/>
  <c r="AI81" i="14"/>
  <c r="Q81" i="14"/>
  <c r="CB81" i="14"/>
  <c r="BJ81" i="14"/>
  <c r="AR81" i="14"/>
  <c r="Z81" i="14"/>
  <c r="H81" i="14"/>
  <c r="CB41" i="14"/>
  <c r="BJ41" i="14"/>
  <c r="AR41" i="14"/>
  <c r="Z41" i="14"/>
  <c r="H41" i="14"/>
  <c r="CK41" i="14"/>
  <c r="BS41" i="14"/>
  <c r="BA41" i="14"/>
  <c r="AI41" i="14"/>
  <c r="Q41" i="14"/>
  <c r="AK122" i="14"/>
  <c r="S122" i="14"/>
  <c r="A122" i="14"/>
  <c r="AB122" i="14"/>
  <c r="J122" i="14"/>
  <c r="CD82" i="14"/>
  <c r="BL82" i="14"/>
  <c r="AT82" i="14"/>
  <c r="AB82" i="14"/>
  <c r="J82" i="14"/>
  <c r="BU82" i="14"/>
  <c r="BC82" i="14"/>
  <c r="AK82" i="14"/>
  <c r="S82" i="14"/>
  <c r="A82" i="14"/>
  <c r="BU42" i="14"/>
  <c r="BC42" i="14"/>
  <c r="AK42" i="14"/>
  <c r="S42" i="14"/>
  <c r="A42" i="14"/>
  <c r="CD42" i="14"/>
  <c r="BL42" i="14"/>
  <c r="AT42" i="14"/>
  <c r="AB42" i="14"/>
  <c r="J42" i="14"/>
  <c r="AI123" i="14"/>
  <c r="Q123" i="14"/>
  <c r="AR123" i="14"/>
  <c r="Z123" i="14"/>
  <c r="H123" i="14"/>
  <c r="CK83" i="14"/>
  <c r="BS83" i="14"/>
  <c r="BA83" i="14"/>
  <c r="AI83" i="14"/>
  <c r="Q83" i="14"/>
  <c r="CB83" i="14"/>
  <c r="BJ83" i="14"/>
  <c r="AR83" i="14"/>
  <c r="Z83" i="14"/>
  <c r="H83" i="14"/>
  <c r="CB43" i="14"/>
  <c r="BJ43" i="14"/>
  <c r="AR43" i="14"/>
  <c r="Z43" i="14"/>
  <c r="H43" i="14"/>
  <c r="CK43" i="14"/>
  <c r="BS43" i="14"/>
  <c r="BA43" i="14"/>
  <c r="AI43" i="14"/>
  <c r="Q43" i="14"/>
  <c r="AK124" i="14"/>
  <c r="S124" i="14"/>
  <c r="A124" i="14"/>
  <c r="AB124" i="14"/>
  <c r="J124" i="14"/>
  <c r="CD84" i="14"/>
  <c r="BL84" i="14"/>
  <c r="AT84" i="14"/>
  <c r="AB84" i="14"/>
  <c r="J84" i="14"/>
  <c r="BU84" i="14"/>
  <c r="BC84" i="14"/>
  <c r="AK84" i="14"/>
  <c r="S84" i="14"/>
  <c r="A84" i="14"/>
  <c r="BU44" i="14"/>
  <c r="BC44" i="14"/>
  <c r="AK44" i="14"/>
  <c r="S44" i="14"/>
  <c r="A44" i="14"/>
  <c r="CD44" i="14"/>
  <c r="BL44" i="14"/>
  <c r="AT44" i="14"/>
  <c r="AB44" i="14"/>
  <c r="J44" i="14"/>
  <c r="Q1" i="14"/>
  <c r="AI1" i="14"/>
  <c r="BJ1" i="14"/>
  <c r="CB1" i="14"/>
  <c r="J2" i="14"/>
  <c r="S2" i="14"/>
  <c r="AK2" i="14"/>
  <c r="AT2" i="14"/>
  <c r="AR2" i="14" s="1"/>
  <c r="BL2" i="14"/>
  <c r="CD2" i="14"/>
  <c r="Q3" i="14"/>
  <c r="AI3" i="14"/>
  <c r="BJ3" i="14"/>
  <c r="CB3" i="14"/>
  <c r="AB4" i="14"/>
  <c r="AT4" i="14"/>
  <c r="BL4" i="14"/>
  <c r="CD4" i="14"/>
  <c r="AB121" i="14"/>
  <c r="J121" i="14"/>
  <c r="AK121" i="14"/>
  <c r="S121" i="14"/>
  <c r="A121" i="14"/>
  <c r="CD81" i="14"/>
  <c r="BL81" i="14"/>
  <c r="AT81" i="14"/>
  <c r="AB81" i="14"/>
  <c r="J81" i="14"/>
  <c r="BU81" i="14"/>
  <c r="BC81" i="14"/>
  <c r="AK81" i="14"/>
  <c r="S81" i="14"/>
  <c r="A81" i="14"/>
  <c r="BU41" i="14"/>
  <c r="BC41" i="14"/>
  <c r="AK41" i="14"/>
  <c r="S41" i="14"/>
  <c r="A41" i="14"/>
  <c r="CD41" i="14"/>
  <c r="BL41" i="14"/>
  <c r="AT41" i="14"/>
  <c r="AB41" i="14"/>
  <c r="J41" i="14"/>
  <c r="AR122" i="14"/>
  <c r="Z122" i="14"/>
  <c r="H122" i="14"/>
  <c r="AI122" i="14"/>
  <c r="Q122" i="14"/>
  <c r="CK82" i="14"/>
  <c r="BS82" i="14"/>
  <c r="BA82" i="14"/>
  <c r="AI82" i="14"/>
  <c r="Q82" i="14"/>
  <c r="CB82" i="14"/>
  <c r="BJ82" i="14"/>
  <c r="AR82" i="14"/>
  <c r="Z82" i="14"/>
  <c r="H82" i="14"/>
  <c r="CB42" i="14"/>
  <c r="BJ42" i="14"/>
  <c r="AR42" i="14"/>
  <c r="Z42" i="14"/>
  <c r="H42" i="14"/>
  <c r="CK42" i="14"/>
  <c r="BS42" i="14"/>
  <c r="BA42" i="14"/>
  <c r="AI42" i="14"/>
  <c r="Q42" i="14"/>
  <c r="AB123" i="14"/>
  <c r="J123" i="14"/>
  <c r="AK123" i="14"/>
  <c r="S123" i="14"/>
  <c r="A123" i="14"/>
  <c r="CD83" i="14"/>
  <c r="BL83" i="14"/>
  <c r="AT83" i="14"/>
  <c r="AB83" i="14"/>
  <c r="J83" i="14"/>
  <c r="BU83" i="14"/>
  <c r="BC83" i="14"/>
  <c r="AK83" i="14"/>
  <c r="S83" i="14"/>
  <c r="A83" i="14"/>
  <c r="BU43" i="14"/>
  <c r="BC43" i="14"/>
  <c r="AK43" i="14"/>
  <c r="S43" i="14"/>
  <c r="A43" i="14"/>
  <c r="CD43" i="14"/>
  <c r="BL43" i="14"/>
  <c r="AT43" i="14"/>
  <c r="AB43" i="14"/>
  <c r="J43" i="14"/>
  <c r="J1" i="14"/>
  <c r="S1" i="14"/>
  <c r="Z1" i="14"/>
  <c r="AK1" i="14"/>
  <c r="AT1" i="14"/>
  <c r="AR1" i="14" s="1"/>
  <c r="BA1" i="14"/>
  <c r="BL1" i="14"/>
  <c r="BS1" i="14"/>
  <c r="CD1" i="14"/>
  <c r="CK1" i="14"/>
  <c r="Q2" i="14"/>
  <c r="AB2" i="14"/>
  <c r="AI2" i="14"/>
  <c r="BC2" i="14"/>
  <c r="BJ2" i="14"/>
  <c r="BU2" i="14"/>
  <c r="CB2" i="14"/>
  <c r="J3" i="14"/>
  <c r="S3" i="14"/>
  <c r="Z3" i="14"/>
  <c r="AK3" i="14"/>
  <c r="AT3" i="14"/>
  <c r="AR3" i="14" s="1"/>
  <c r="BA3" i="14"/>
  <c r="BL3" i="14"/>
  <c r="BS3" i="14"/>
  <c r="CD3" i="14"/>
  <c r="CK3" i="14"/>
  <c r="J4" i="14"/>
  <c r="S4" i="14"/>
  <c r="AK4" i="14"/>
  <c r="BC4" i="14"/>
  <c r="BU4" i="14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 l="1"/>
  <c r="B34" i="1"/>
  <c r="A34" i="1"/>
  <c r="C33" i="1" l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H11" i="1"/>
  <c r="G11" i="1"/>
  <c r="F11" i="1"/>
  <c r="E11" i="1"/>
  <c r="D11" i="1"/>
  <c r="C9" i="1"/>
  <c r="B9" i="1"/>
  <c r="A9" i="1"/>
  <c r="C6" i="1"/>
  <c r="B6" i="1"/>
  <c r="A6" i="1"/>
  <c r="I4" i="1"/>
  <c r="F4" i="1"/>
  <c r="A4" i="1"/>
  <c r="I3" i="1"/>
  <c r="F3" i="1"/>
  <c r="A3" i="1"/>
  <c r="I2" i="1"/>
  <c r="F2" i="1"/>
  <c r="A2" i="1"/>
  <c r="I1" i="1"/>
  <c r="F1" i="1"/>
  <c r="A1" i="1"/>
  <c r="BL43" i="12"/>
  <c r="AN144" i="14" s="1"/>
  <c r="BK43" i="12"/>
  <c r="AM144" i="14" s="1"/>
  <c r="BJ43" i="12"/>
  <c r="AL144" i="14" s="1"/>
  <c r="C43" i="12"/>
  <c r="B43" i="12"/>
  <c r="A43" i="12"/>
  <c r="BL42" i="12"/>
  <c r="AE144" i="14" s="1"/>
  <c r="BK42" i="12"/>
  <c r="AD144" i="14" s="1"/>
  <c r="BJ42" i="12"/>
  <c r="AC144" i="14" s="1"/>
  <c r="C42" i="12"/>
  <c r="B42" i="12"/>
  <c r="A42" i="12"/>
  <c r="BL41" i="12"/>
  <c r="V144" i="14" s="1"/>
  <c r="BK41" i="12"/>
  <c r="U144" i="14" s="1"/>
  <c r="BJ41" i="12"/>
  <c r="T144" i="14" s="1"/>
  <c r="C41" i="12"/>
  <c r="B41" i="12"/>
  <c r="A41" i="12"/>
  <c r="BL40" i="12"/>
  <c r="M144" i="14" s="1"/>
  <c r="BK40" i="12"/>
  <c r="L144" i="14" s="1"/>
  <c r="BJ40" i="12"/>
  <c r="K144" i="14" s="1"/>
  <c r="C40" i="12"/>
  <c r="B40" i="12"/>
  <c r="A40" i="12"/>
  <c r="BL39" i="12"/>
  <c r="D144" i="14" s="1"/>
  <c r="BK39" i="12"/>
  <c r="C144" i="14" s="1"/>
  <c r="BJ39" i="12"/>
  <c r="B144" i="14" s="1"/>
  <c r="C39" i="12"/>
  <c r="B39" i="12"/>
  <c r="A39" i="12"/>
  <c r="BL38" i="12"/>
  <c r="CG104" i="14" s="1"/>
  <c r="BK38" i="12"/>
  <c r="CF104" i="14" s="1"/>
  <c r="BJ38" i="12"/>
  <c r="CE104" i="14" s="1"/>
  <c r="C38" i="12"/>
  <c r="B38" i="12"/>
  <c r="A38" i="12"/>
  <c r="BL37" i="12"/>
  <c r="BX104" i="14" s="1"/>
  <c r="BK37" i="12"/>
  <c r="BW104" i="14" s="1"/>
  <c r="BJ37" i="12"/>
  <c r="BV104" i="14" s="1"/>
  <c r="C37" i="12"/>
  <c r="B37" i="12"/>
  <c r="A37" i="12"/>
  <c r="BL36" i="12"/>
  <c r="BO104" i="14" s="1"/>
  <c r="BK36" i="12"/>
  <c r="BN104" i="14" s="1"/>
  <c r="BJ36" i="12"/>
  <c r="BM104" i="14" s="1"/>
  <c r="C36" i="12"/>
  <c r="B36" i="12"/>
  <c r="A36" i="12"/>
  <c r="BL35" i="12"/>
  <c r="BF104" i="14" s="1"/>
  <c r="BK35" i="12"/>
  <c r="BE104" i="14" s="1"/>
  <c r="BJ35" i="12"/>
  <c r="BD104" i="14" s="1"/>
  <c r="C35" i="12"/>
  <c r="B35" i="12"/>
  <c r="A35" i="12"/>
  <c r="BL34" i="12"/>
  <c r="AW104" i="14" s="1"/>
  <c r="BK34" i="12"/>
  <c r="AV104" i="14" s="1"/>
  <c r="BJ34" i="12"/>
  <c r="AU104" i="14" s="1"/>
  <c r="C34" i="12"/>
  <c r="B34" i="12"/>
  <c r="A34" i="12"/>
  <c r="BL33" i="12"/>
  <c r="AN104" i="14" s="1"/>
  <c r="BK33" i="12"/>
  <c r="AM104" i="14" s="1"/>
  <c r="BJ33" i="12"/>
  <c r="AL104" i="14" s="1"/>
  <c r="C33" i="12"/>
  <c r="B33" i="12"/>
  <c r="A33" i="12"/>
  <c r="BL32" i="12"/>
  <c r="AE104" i="14" s="1"/>
  <c r="BK32" i="12"/>
  <c r="AD104" i="14" s="1"/>
  <c r="BJ32" i="12"/>
  <c r="AC104" i="14" s="1"/>
  <c r="C32" i="12"/>
  <c r="B32" i="12"/>
  <c r="A32" i="12"/>
  <c r="BL31" i="12"/>
  <c r="V104" i="14" s="1"/>
  <c r="BK31" i="12"/>
  <c r="U104" i="14" s="1"/>
  <c r="BJ31" i="12"/>
  <c r="T104" i="14" s="1"/>
  <c r="C31" i="12"/>
  <c r="B31" i="12"/>
  <c r="A31" i="12"/>
  <c r="BL30" i="12"/>
  <c r="M104" i="14" s="1"/>
  <c r="BK30" i="12"/>
  <c r="L104" i="14" s="1"/>
  <c r="BJ30" i="12"/>
  <c r="K104" i="14" s="1"/>
  <c r="C30" i="12"/>
  <c r="B30" i="12"/>
  <c r="A30" i="12"/>
  <c r="BL29" i="12"/>
  <c r="D104" i="14" s="1"/>
  <c r="BK29" i="12"/>
  <c r="C104" i="14" s="1"/>
  <c r="BJ29" i="12"/>
  <c r="B104" i="14" s="1"/>
  <c r="C29" i="12"/>
  <c r="B29" i="12"/>
  <c r="A29" i="12"/>
  <c r="BL28" i="12"/>
  <c r="CG64" i="14" s="1"/>
  <c r="BK28" i="12"/>
  <c r="CF64" i="14" s="1"/>
  <c r="BJ28" i="12"/>
  <c r="CE64" i="14" s="1"/>
  <c r="C28" i="12"/>
  <c r="B28" i="12"/>
  <c r="A28" i="12"/>
  <c r="BL27" i="12"/>
  <c r="BX64" i="14" s="1"/>
  <c r="BK27" i="12"/>
  <c r="BW64" i="14" s="1"/>
  <c r="BJ27" i="12"/>
  <c r="BV64" i="14" s="1"/>
  <c r="C27" i="12"/>
  <c r="B27" i="12"/>
  <c r="A27" i="12"/>
  <c r="BL26" i="12"/>
  <c r="BO64" i="14" s="1"/>
  <c r="BK26" i="12"/>
  <c r="BN64" i="14" s="1"/>
  <c r="BJ26" i="12"/>
  <c r="BM64" i="14" s="1"/>
  <c r="C26" i="12"/>
  <c r="B26" i="12"/>
  <c r="A26" i="12"/>
  <c r="BL25" i="12"/>
  <c r="BF64" i="14" s="1"/>
  <c r="BK25" i="12"/>
  <c r="BE64" i="14" s="1"/>
  <c r="BJ25" i="12"/>
  <c r="BD64" i="14" s="1"/>
  <c r="C25" i="12"/>
  <c r="B25" i="12"/>
  <c r="A25" i="12"/>
  <c r="BL24" i="12"/>
  <c r="AW64" i="14" s="1"/>
  <c r="BK24" i="12"/>
  <c r="AV64" i="14" s="1"/>
  <c r="BJ24" i="12"/>
  <c r="AU64" i="14" s="1"/>
  <c r="C24" i="12"/>
  <c r="B24" i="12"/>
  <c r="A24" i="12"/>
  <c r="BL23" i="12"/>
  <c r="AN64" i="14" s="1"/>
  <c r="BK23" i="12"/>
  <c r="AM64" i="14" s="1"/>
  <c r="BJ23" i="12"/>
  <c r="AL64" i="14" s="1"/>
  <c r="C23" i="12"/>
  <c r="B23" i="12"/>
  <c r="A23" i="12"/>
  <c r="BL22" i="12"/>
  <c r="AE64" i="14" s="1"/>
  <c r="BK22" i="12"/>
  <c r="AD64" i="14" s="1"/>
  <c r="BJ22" i="12"/>
  <c r="AC64" i="14" s="1"/>
  <c r="C22" i="12"/>
  <c r="B22" i="12"/>
  <c r="A22" i="12"/>
  <c r="BL21" i="12"/>
  <c r="V64" i="14" s="1"/>
  <c r="BK21" i="12"/>
  <c r="U64" i="14" s="1"/>
  <c r="BJ21" i="12"/>
  <c r="T64" i="14" s="1"/>
  <c r="C21" i="12"/>
  <c r="B21" i="12"/>
  <c r="A21" i="12"/>
  <c r="BL20" i="12"/>
  <c r="M64" i="14" s="1"/>
  <c r="BK20" i="12"/>
  <c r="L64" i="14" s="1"/>
  <c r="BJ20" i="12"/>
  <c r="K64" i="14" s="1"/>
  <c r="C20" i="12"/>
  <c r="B20" i="12"/>
  <c r="A20" i="12"/>
  <c r="BL19" i="12"/>
  <c r="D64" i="14" s="1"/>
  <c r="BK19" i="12"/>
  <c r="C64" i="14" s="1"/>
  <c r="BJ19" i="12"/>
  <c r="B64" i="14" s="1"/>
  <c r="C19" i="12"/>
  <c r="B19" i="12"/>
  <c r="A19" i="12"/>
  <c r="BL18" i="12"/>
  <c r="CG24" i="14" s="1"/>
  <c r="BK18" i="12"/>
  <c r="CF24" i="14" s="1"/>
  <c r="BJ18" i="12"/>
  <c r="CE24" i="14" s="1"/>
  <c r="C18" i="12"/>
  <c r="B18" i="12"/>
  <c r="A18" i="12"/>
  <c r="BL17" i="12"/>
  <c r="BX24" i="14" s="1"/>
  <c r="BK17" i="12"/>
  <c r="BW24" i="14" s="1"/>
  <c r="BJ17" i="12"/>
  <c r="BV24" i="14" s="1"/>
  <c r="C17" i="12"/>
  <c r="B17" i="12"/>
  <c r="A17" i="12"/>
  <c r="BL16" i="12"/>
  <c r="BO24" i="14" s="1"/>
  <c r="BK16" i="12"/>
  <c r="BN24" i="14" s="1"/>
  <c r="BJ16" i="12"/>
  <c r="BM24" i="14" s="1"/>
  <c r="C16" i="12"/>
  <c r="B16" i="12"/>
  <c r="A16" i="12"/>
  <c r="BQ15" i="12"/>
  <c r="BL15" i="12"/>
  <c r="BF24" i="14" s="1"/>
  <c r="BK15" i="12"/>
  <c r="BE24" i="14" s="1"/>
  <c r="BJ15" i="12"/>
  <c r="BD24" i="14" s="1"/>
  <c r="C15" i="12"/>
  <c r="B15" i="12"/>
  <c r="A15" i="12"/>
  <c r="BL14" i="12"/>
  <c r="AW24" i="14" s="1"/>
  <c r="BK14" i="12"/>
  <c r="AV24" i="14" s="1"/>
  <c r="BJ14" i="12"/>
  <c r="AU24" i="14" s="1"/>
  <c r="C14" i="12"/>
  <c r="B14" i="12"/>
  <c r="A14" i="12"/>
  <c r="BQ13" i="12"/>
  <c r="BL13" i="12"/>
  <c r="AN24" i="14" s="1"/>
  <c r="BK13" i="12"/>
  <c r="AM24" i="14" s="1"/>
  <c r="BJ13" i="12"/>
  <c r="AL24" i="14" s="1"/>
  <c r="C13" i="12"/>
  <c r="B13" i="12"/>
  <c r="A13" i="12"/>
  <c r="BL12" i="12"/>
  <c r="AE24" i="14" s="1"/>
  <c r="BK12" i="12"/>
  <c r="AD24" i="14" s="1"/>
  <c r="BJ12" i="12"/>
  <c r="AC24" i="14" s="1"/>
  <c r="C12" i="12"/>
  <c r="B12" i="12"/>
  <c r="A12" i="12"/>
  <c r="BQ11" i="12"/>
  <c r="BL11" i="12"/>
  <c r="V24" i="14" s="1"/>
  <c r="BK11" i="12"/>
  <c r="U24" i="14" s="1"/>
  <c r="BJ11" i="12"/>
  <c r="T24" i="14" s="1"/>
  <c r="C11" i="12"/>
  <c r="B11" i="12"/>
  <c r="A11" i="12"/>
  <c r="BM10" i="12"/>
  <c r="BL10" i="12"/>
  <c r="M24" i="14" s="1"/>
  <c r="BK10" i="12"/>
  <c r="BO15" i="12" l="1"/>
  <c r="BQ16" i="12"/>
  <c r="BQ22" i="12"/>
  <c r="BQ24" i="12"/>
  <c r="BQ32" i="12"/>
  <c r="BQ34" i="12"/>
  <c r="BQ36" i="12"/>
  <c r="BQ38" i="12"/>
  <c r="BQ40" i="12"/>
  <c r="BN41" i="12"/>
  <c r="S144" i="14" s="1"/>
  <c r="X144" i="14" s="1"/>
  <c r="BQ42" i="12"/>
  <c r="BO17" i="12"/>
  <c r="BM18" i="12"/>
  <c r="BO19" i="12"/>
  <c r="BM20" i="12"/>
  <c r="BO21" i="12"/>
  <c r="BM22" i="12"/>
  <c r="BO23" i="12"/>
  <c r="BM24" i="12"/>
  <c r="BO25" i="12"/>
  <c r="BM26" i="12"/>
  <c r="BO27" i="12"/>
  <c r="BM28" i="12"/>
  <c r="BO29" i="12"/>
  <c r="BM30" i="12"/>
  <c r="BO31" i="12"/>
  <c r="BM32" i="12"/>
  <c r="BO33" i="12"/>
  <c r="BM34" i="12"/>
  <c r="BO35" i="12"/>
  <c r="BM36" i="12"/>
  <c r="BO37" i="12"/>
  <c r="BM38" i="12"/>
  <c r="BO39" i="12"/>
  <c r="BM40" i="12"/>
  <c r="BO41" i="12"/>
  <c r="BM42" i="12"/>
  <c r="BO43" i="12"/>
  <c r="J11" i="1"/>
  <c r="BQ18" i="12"/>
  <c r="BN21" i="12"/>
  <c r="S64" i="14" s="1"/>
  <c r="BQ26" i="12"/>
  <c r="BQ28" i="12"/>
  <c r="BN31" i="12"/>
  <c r="S104" i="14" s="1"/>
  <c r="X104" i="14" s="1"/>
  <c r="BN33" i="12"/>
  <c r="AK104" i="14" s="1"/>
  <c r="AP104" i="14" s="1"/>
  <c r="BS13" i="12"/>
  <c r="BQ17" i="12"/>
  <c r="BN18" i="12"/>
  <c r="CD24" i="14" s="1"/>
  <c r="CI24" i="14" s="1"/>
  <c r="BQ21" i="12"/>
  <c r="BQ23" i="12"/>
  <c r="BQ25" i="12"/>
  <c r="BN28" i="12"/>
  <c r="CD64" i="14" s="1"/>
  <c r="BQ29" i="12"/>
  <c r="BN30" i="12"/>
  <c r="J104" i="14" s="1"/>
  <c r="O104" i="14" s="1"/>
  <c r="BQ31" i="12"/>
  <c r="BN32" i="12"/>
  <c r="AB104" i="14" s="1"/>
  <c r="AG104" i="14" s="1"/>
  <c r="BQ33" i="12"/>
  <c r="BN34" i="12"/>
  <c r="AT104" i="14" s="1"/>
  <c r="AY104" i="14" s="1"/>
  <c r="BQ35" i="12"/>
  <c r="BN36" i="12"/>
  <c r="BL104" i="14" s="1"/>
  <c r="BQ104" i="14" s="1"/>
  <c r="BQ37" i="12"/>
  <c r="BN38" i="12"/>
  <c r="CD104" i="14" s="1"/>
  <c r="CI104" i="14" s="1"/>
  <c r="BQ39" i="12"/>
  <c r="BN40" i="12"/>
  <c r="J144" i="14" s="1"/>
  <c r="O144" i="14" s="1"/>
  <c r="BQ41" i="12"/>
  <c r="BN42" i="12"/>
  <c r="AB144" i="14" s="1"/>
  <c r="AG144" i="14" s="1"/>
  <c r="BQ43" i="12"/>
  <c r="BO11" i="12"/>
  <c r="BQ12" i="12"/>
  <c r="BO13" i="12"/>
  <c r="BQ14" i="12"/>
  <c r="BN17" i="12"/>
  <c r="BU24" i="14" s="1"/>
  <c r="BZ24" i="14" s="1"/>
  <c r="BN19" i="12"/>
  <c r="A64" i="14" s="1"/>
  <c r="BQ20" i="12"/>
  <c r="BN23" i="12"/>
  <c r="AK64" i="14" s="1"/>
  <c r="BN25" i="12"/>
  <c r="BC64" i="14" s="1"/>
  <c r="BN27" i="12"/>
  <c r="BU64" i="14" s="1"/>
  <c r="BN29" i="12"/>
  <c r="A104" i="14" s="1"/>
  <c r="F104" i="14" s="1"/>
  <c r="BQ30" i="12"/>
  <c r="BN35" i="12"/>
  <c r="BC104" i="14" s="1"/>
  <c r="BH104" i="14" s="1"/>
  <c r="BN37" i="12"/>
  <c r="BU104" i="14" s="1"/>
  <c r="BZ104" i="14" s="1"/>
  <c r="BN39" i="12"/>
  <c r="A144" i="14" s="1"/>
  <c r="F144" i="14" s="1"/>
  <c r="BN43" i="12"/>
  <c r="AK144" i="14" s="1"/>
  <c r="AP144" i="14" s="1"/>
  <c r="BP11" i="12"/>
  <c r="W24" i="14" s="1"/>
  <c r="Y24" i="14"/>
  <c r="BM12" i="12"/>
  <c r="BP13" i="12"/>
  <c r="AO24" i="14" s="1"/>
  <c r="AQ24" i="14"/>
  <c r="BM14" i="12"/>
  <c r="BP15" i="12"/>
  <c r="BG24" i="14" s="1"/>
  <c r="BI24" i="14"/>
  <c r="BM16" i="12"/>
  <c r="BN12" i="12"/>
  <c r="AB24" i="14" s="1"/>
  <c r="AG24" i="14" s="1"/>
  <c r="BN14" i="12"/>
  <c r="AT24" i="14" s="1"/>
  <c r="AY24" i="14" s="1"/>
  <c r="BN16" i="12"/>
  <c r="BL24" i="14" s="1"/>
  <c r="BQ24" i="14" s="1"/>
  <c r="BQ19" i="12"/>
  <c r="BN20" i="12"/>
  <c r="J64" i="14" s="1"/>
  <c r="BN22" i="12"/>
  <c r="AB64" i="14" s="1"/>
  <c r="BN24" i="12"/>
  <c r="AT64" i="14" s="1"/>
  <c r="BN26" i="12"/>
  <c r="BL64" i="14" s="1"/>
  <c r="BQ27" i="12"/>
  <c r="L24" i="14"/>
  <c r="BQ10" i="12"/>
  <c r="BN11" i="12"/>
  <c r="BO12" i="12"/>
  <c r="BN13" i="12"/>
  <c r="BO14" i="12"/>
  <c r="BN15" i="12"/>
  <c r="BO16" i="12"/>
  <c r="BM17" i="12"/>
  <c r="BO18" i="12"/>
  <c r="BM19" i="12"/>
  <c r="BO20" i="12"/>
  <c r="BM21" i="12"/>
  <c r="BO22" i="12"/>
  <c r="BM23" i="12"/>
  <c r="BO24" i="12"/>
  <c r="BM25" i="12"/>
  <c r="BO26" i="12"/>
  <c r="BM27" i="12"/>
  <c r="BO28" i="12"/>
  <c r="BM29" i="12"/>
  <c r="BO30" i="12"/>
  <c r="BM31" i="12"/>
  <c r="BO32" i="12"/>
  <c r="BM33" i="12"/>
  <c r="BO34" i="12"/>
  <c r="BM35" i="12"/>
  <c r="BO36" i="12"/>
  <c r="BM37" i="12"/>
  <c r="BO38" i="12"/>
  <c r="BM39" i="12"/>
  <c r="BO40" i="12"/>
  <c r="BM41" i="12"/>
  <c r="BO42" i="12"/>
  <c r="BM43" i="12"/>
  <c r="L11" i="1"/>
  <c r="BJ10" i="12"/>
  <c r="BN10" i="12" s="1"/>
  <c r="C10" i="12"/>
  <c r="B10" i="12"/>
  <c r="A10" i="12"/>
  <c r="BP41" i="12" l="1"/>
  <c r="W144" i="14" s="1"/>
  <c r="Y144" i="14"/>
  <c r="BP33" i="12"/>
  <c r="AO104" i="14" s="1"/>
  <c r="AQ104" i="14"/>
  <c r="BP21" i="12"/>
  <c r="W64" i="14" s="1"/>
  <c r="Y64" i="14"/>
  <c r="X64" i="14" s="1"/>
  <c r="BP36" i="12"/>
  <c r="BP104" i="14" s="1"/>
  <c r="BR104" i="14"/>
  <c r="BM13" i="12"/>
  <c r="AK24" i="14"/>
  <c r="AP24" i="14" s="1"/>
  <c r="K24" i="14"/>
  <c r="J24" i="14" s="1"/>
  <c r="BP20" i="12"/>
  <c r="N64" i="14" s="1"/>
  <c r="P64" i="14"/>
  <c r="O64" i="14" s="1"/>
  <c r="BP23" i="12"/>
  <c r="AO64" i="14" s="1"/>
  <c r="AQ64" i="14"/>
  <c r="AP64" i="14" s="1"/>
  <c r="BS15" i="12"/>
  <c r="BP18" i="12"/>
  <c r="CH24" i="14" s="1"/>
  <c r="CJ24" i="14"/>
  <c r="BP38" i="12"/>
  <c r="CH104" i="14" s="1"/>
  <c r="CJ104" i="14"/>
  <c r="BP24" i="12"/>
  <c r="AX64" i="14" s="1"/>
  <c r="AZ64" i="14"/>
  <c r="AY64" i="14" s="1"/>
  <c r="BP27" i="12"/>
  <c r="BY64" i="14" s="1"/>
  <c r="CA64" i="14"/>
  <c r="BZ64" i="14" s="1"/>
  <c r="BP12" i="12"/>
  <c r="AF24" i="14" s="1"/>
  <c r="AH24" i="14"/>
  <c r="BP29" i="12"/>
  <c r="E104" i="14" s="1"/>
  <c r="G104" i="14"/>
  <c r="BP28" i="12"/>
  <c r="CH64" i="14" s="1"/>
  <c r="CJ64" i="14"/>
  <c r="CI64" i="14" s="1"/>
  <c r="BM15" i="12"/>
  <c r="BC24" i="14"/>
  <c r="BH24" i="14" s="1"/>
  <c r="BM11" i="12"/>
  <c r="S24" i="14"/>
  <c r="BP19" i="12"/>
  <c r="E64" i="14" s="1"/>
  <c r="G64" i="14"/>
  <c r="F64" i="14" s="1"/>
  <c r="BS11" i="12"/>
  <c r="BP26" i="12"/>
  <c r="BP64" i="14" s="1"/>
  <c r="BR64" i="14"/>
  <c r="BQ64" i="14" s="1"/>
  <c r="BP34" i="12"/>
  <c r="AX104" i="14" s="1"/>
  <c r="AZ104" i="14"/>
  <c r="BP16" i="12"/>
  <c r="BP24" i="14" s="1"/>
  <c r="BR24" i="14"/>
  <c r="BP37" i="12"/>
  <c r="BY104" i="14" s="1"/>
  <c r="CA104" i="14"/>
  <c r="BP42" i="12"/>
  <c r="AF144" i="14" s="1"/>
  <c r="AH144" i="14"/>
  <c r="BP22" i="12"/>
  <c r="AF64" i="14" s="1"/>
  <c r="AH64" i="14"/>
  <c r="AG64" i="14" s="1"/>
  <c r="BP30" i="12"/>
  <c r="N104" i="14" s="1"/>
  <c r="P104" i="14"/>
  <c r="BP14" i="12"/>
  <c r="AX24" i="14" s="1"/>
  <c r="AZ24" i="14"/>
  <c r="BP43" i="12"/>
  <c r="AO144" i="14" s="1"/>
  <c r="AQ144" i="14"/>
  <c r="BP39" i="12"/>
  <c r="E144" i="14" s="1"/>
  <c r="G144" i="14"/>
  <c r="BP35" i="12"/>
  <c r="BG104" i="14" s="1"/>
  <c r="BI104" i="14"/>
  <c r="BP31" i="12"/>
  <c r="W104" i="14" s="1"/>
  <c r="Y104" i="14"/>
  <c r="BP25" i="12"/>
  <c r="BG64" i="14" s="1"/>
  <c r="BI64" i="14"/>
  <c r="BH64" i="14" s="1"/>
  <c r="BP17" i="12"/>
  <c r="BY24" i="14" s="1"/>
  <c r="CA24" i="14"/>
  <c r="BP40" i="12"/>
  <c r="N144" i="14" s="1"/>
  <c r="P144" i="14"/>
  <c r="BP32" i="12"/>
  <c r="AF104" i="14" s="1"/>
  <c r="AH104" i="14"/>
  <c r="BL9" i="12"/>
  <c r="BM9" i="12" s="1"/>
  <c r="BK9" i="12"/>
  <c r="BJ9" i="12"/>
  <c r="C9" i="12"/>
  <c r="B9" i="12"/>
  <c r="A9" i="12"/>
  <c r="BL8" i="12"/>
  <c r="BM8" i="12" s="1"/>
  <c r="BK8" i="12"/>
  <c r="BJ8" i="12"/>
  <c r="C6" i="12"/>
  <c r="B6" i="12"/>
  <c r="A6" i="12"/>
  <c r="AU5" i="12"/>
  <c r="BO4" i="12"/>
  <c r="BI4" i="12"/>
  <c r="AI4" i="12"/>
  <c r="Z4" i="12"/>
  <c r="A4" i="12"/>
  <c r="BO3" i="12"/>
  <c r="BI3" i="12"/>
  <c r="AI3" i="12"/>
  <c r="Z3" i="12"/>
  <c r="A3" i="12"/>
  <c r="BO2" i="12"/>
  <c r="BI2" i="12"/>
  <c r="AI2" i="12"/>
  <c r="Z2" i="12"/>
  <c r="A2" i="12"/>
  <c r="BO1" i="12"/>
  <c r="BI1" i="12"/>
  <c r="AI1" i="12"/>
  <c r="Z1" i="12"/>
  <c r="A1" i="12"/>
  <c r="L44" i="10"/>
  <c r="D44" i="10"/>
  <c r="A44" i="10"/>
  <c r="S42" i="10"/>
  <c r="AN137" i="14" s="1"/>
  <c r="N42" i="10"/>
  <c r="C42" i="10"/>
  <c r="B42" i="10"/>
  <c r="A42" i="10"/>
  <c r="S41" i="10"/>
  <c r="AE137" i="14" s="1"/>
  <c r="N41" i="10"/>
  <c r="C41" i="10"/>
  <c r="B41" i="10"/>
  <c r="A41" i="10"/>
  <c r="S40" i="10"/>
  <c r="V137" i="14" s="1"/>
  <c r="N40" i="10"/>
  <c r="C40" i="10"/>
  <c r="B40" i="10"/>
  <c r="A40" i="10"/>
  <c r="S39" i="10"/>
  <c r="M137" i="14" s="1"/>
  <c r="N39" i="10"/>
  <c r="C39" i="10"/>
  <c r="B39" i="10"/>
  <c r="A39" i="10"/>
  <c r="S38" i="10"/>
  <c r="D137" i="14" s="1"/>
  <c r="N38" i="10"/>
  <c r="C38" i="10"/>
  <c r="B38" i="10"/>
  <c r="A38" i="10"/>
  <c r="S37" i="10"/>
  <c r="CG97" i="14" s="1"/>
  <c r="N37" i="10"/>
  <c r="C37" i="10"/>
  <c r="B37" i="10"/>
  <c r="A37" i="10"/>
  <c r="S36" i="10"/>
  <c r="BX97" i="14" s="1"/>
  <c r="N36" i="10"/>
  <c r="C36" i="10"/>
  <c r="B36" i="10"/>
  <c r="A36" i="10"/>
  <c r="S35" i="10"/>
  <c r="BO97" i="14" s="1"/>
  <c r="N35" i="10"/>
  <c r="C35" i="10"/>
  <c r="B35" i="10"/>
  <c r="A35" i="10"/>
  <c r="S34" i="10"/>
  <c r="BF97" i="14" s="1"/>
  <c r="N34" i="10"/>
  <c r="C34" i="10"/>
  <c r="B34" i="10"/>
  <c r="A34" i="10"/>
  <c r="S33" i="10"/>
  <c r="AW97" i="14" s="1"/>
  <c r="N33" i="10"/>
  <c r="C33" i="10"/>
  <c r="B33" i="10"/>
  <c r="A33" i="10"/>
  <c r="S32" i="10"/>
  <c r="AN97" i="14" s="1"/>
  <c r="N32" i="10"/>
  <c r="C32" i="10"/>
  <c r="B32" i="10"/>
  <c r="A32" i="10"/>
  <c r="S31" i="10"/>
  <c r="AE97" i="14" s="1"/>
  <c r="N31" i="10"/>
  <c r="C31" i="10"/>
  <c r="B31" i="10"/>
  <c r="A31" i="10"/>
  <c r="S30" i="10"/>
  <c r="V97" i="14" s="1"/>
  <c r="N30" i="10"/>
  <c r="C30" i="10"/>
  <c r="B30" i="10"/>
  <c r="A30" i="10"/>
  <c r="S29" i="10"/>
  <c r="M97" i="14" s="1"/>
  <c r="N29" i="10"/>
  <c r="C29" i="10"/>
  <c r="B29" i="10"/>
  <c r="A29" i="10"/>
  <c r="S28" i="10"/>
  <c r="D97" i="14" s="1"/>
  <c r="N28" i="10"/>
  <c r="C28" i="10"/>
  <c r="B28" i="10"/>
  <c r="A28" i="10"/>
  <c r="S27" i="10"/>
  <c r="CG57" i="14" s="1"/>
  <c r="N27" i="10"/>
  <c r="C27" i="10"/>
  <c r="B27" i="10"/>
  <c r="A27" i="10"/>
  <c r="S26" i="10"/>
  <c r="BX57" i="14" s="1"/>
  <c r="N26" i="10"/>
  <c r="C26" i="10"/>
  <c r="B26" i="10"/>
  <c r="A26" i="10"/>
  <c r="S25" i="10"/>
  <c r="BO57" i="14" s="1"/>
  <c r="N25" i="10"/>
  <c r="C25" i="10"/>
  <c r="B25" i="10"/>
  <c r="A25" i="10"/>
  <c r="S24" i="10"/>
  <c r="BF57" i="14" s="1"/>
  <c r="N24" i="10"/>
  <c r="C24" i="10"/>
  <c r="B24" i="10"/>
  <c r="A24" i="10"/>
  <c r="S23" i="10"/>
  <c r="AW57" i="14" s="1"/>
  <c r="N23" i="10"/>
  <c r="C23" i="10"/>
  <c r="B23" i="10"/>
  <c r="A23" i="10"/>
  <c r="S22" i="10"/>
  <c r="AN57" i="14" s="1"/>
  <c r="N22" i="10"/>
  <c r="C22" i="10"/>
  <c r="B22" i="10"/>
  <c r="A22" i="10"/>
  <c r="S21" i="10"/>
  <c r="AE57" i="14" s="1"/>
  <c r="N21" i="10"/>
  <c r="C21" i="10"/>
  <c r="B21" i="10"/>
  <c r="A21" i="10"/>
  <c r="S20" i="10"/>
  <c r="V57" i="14" s="1"/>
  <c r="N20" i="10"/>
  <c r="C20" i="10"/>
  <c r="B20" i="10"/>
  <c r="A20" i="10"/>
  <c r="S19" i="10"/>
  <c r="M57" i="14" s="1"/>
  <c r="N19" i="10"/>
  <c r="C19" i="10"/>
  <c r="B19" i="10"/>
  <c r="A19" i="10"/>
  <c r="S18" i="10"/>
  <c r="D57" i="14" s="1"/>
  <c r="N18" i="10"/>
  <c r="C18" i="10"/>
  <c r="B18" i="10"/>
  <c r="A18" i="10"/>
  <c r="S17" i="10"/>
  <c r="CG17" i="14" s="1"/>
  <c r="N17" i="10"/>
  <c r="C17" i="10"/>
  <c r="B17" i="10"/>
  <c r="A17" i="10"/>
  <c r="S16" i="10"/>
  <c r="BX17" i="14" s="1"/>
  <c r="N16" i="10"/>
  <c r="C16" i="10"/>
  <c r="B16" i="10"/>
  <c r="A16" i="10"/>
  <c r="S15" i="10"/>
  <c r="BO17" i="14" s="1"/>
  <c r="N15" i="10"/>
  <c r="C15" i="10"/>
  <c r="B15" i="10"/>
  <c r="A15" i="10"/>
  <c r="S14" i="10"/>
  <c r="BF17" i="14" s="1"/>
  <c r="N14" i="10"/>
  <c r="C14" i="10"/>
  <c r="B14" i="10"/>
  <c r="A14" i="10"/>
  <c r="S13" i="10"/>
  <c r="AW17" i="14" s="1"/>
  <c r="N13" i="10"/>
  <c r="C13" i="10"/>
  <c r="B13" i="10"/>
  <c r="A13" i="10"/>
  <c r="S12" i="10"/>
  <c r="AN17" i="14" s="1"/>
  <c r="N12" i="10"/>
  <c r="C12" i="10"/>
  <c r="B12" i="10"/>
  <c r="A12" i="10"/>
  <c r="S11" i="10"/>
  <c r="AE17" i="14" s="1"/>
  <c r="N11" i="10"/>
  <c r="C11" i="10"/>
  <c r="B11" i="10"/>
  <c r="A11" i="10"/>
  <c r="S10" i="10"/>
  <c r="V17" i="14" s="1"/>
  <c r="P24" i="14" l="1"/>
  <c r="O24" i="14" s="1"/>
  <c r="X24" i="14"/>
  <c r="D24" i="14"/>
  <c r="C24" i="14" s="1"/>
  <c r="BQ9" i="12"/>
  <c r="G24" i="14" s="1"/>
  <c r="B24" i="14"/>
  <c r="A24" i="14" s="1"/>
  <c r="F24" i="14" s="1"/>
  <c r="BN9" i="12"/>
  <c r="BO9" i="12"/>
  <c r="U18" i="10"/>
  <c r="U22" i="10"/>
  <c r="AP57" i="14" s="1"/>
  <c r="U30" i="10"/>
  <c r="X97" i="14" s="1"/>
  <c r="U34" i="10"/>
  <c r="BH97" i="14" s="1"/>
  <c r="U15" i="10"/>
  <c r="BQ17" i="14" s="1"/>
  <c r="U17" i="10"/>
  <c r="CI17" i="14" s="1"/>
  <c r="U19" i="10"/>
  <c r="O57" i="14" s="1"/>
  <c r="U23" i="10"/>
  <c r="AY57" i="14" s="1"/>
  <c r="U27" i="10"/>
  <c r="CI57" i="14" s="1"/>
  <c r="U29" i="10"/>
  <c r="O97" i="14" s="1"/>
  <c r="U31" i="10"/>
  <c r="AG97" i="14" s="1"/>
  <c r="U33" i="10"/>
  <c r="AY97" i="14" s="1"/>
  <c r="F57" i="14"/>
  <c r="U36" i="10"/>
  <c r="BZ97" i="14" s="1"/>
  <c r="U40" i="10"/>
  <c r="X137" i="14" s="1"/>
  <c r="U42" i="10"/>
  <c r="AP137" i="14" s="1"/>
  <c r="U11" i="10"/>
  <c r="AG17" i="14" s="1"/>
  <c r="U12" i="10"/>
  <c r="AP17" i="14" s="1"/>
  <c r="U13" i="10"/>
  <c r="AY17" i="14" s="1"/>
  <c r="U14" i="10"/>
  <c r="BH17" i="14" s="1"/>
  <c r="U16" i="10"/>
  <c r="BZ17" i="14" s="1"/>
  <c r="U20" i="10"/>
  <c r="X57" i="14" s="1"/>
  <c r="U21" i="10"/>
  <c r="AG57" i="14" s="1"/>
  <c r="U24" i="10"/>
  <c r="BH57" i="14" s="1"/>
  <c r="U25" i="10"/>
  <c r="BQ57" i="14" s="1"/>
  <c r="U26" i="10"/>
  <c r="BZ57" i="14" s="1"/>
  <c r="U28" i="10"/>
  <c r="F97" i="14" s="1"/>
  <c r="U32" i="10"/>
  <c r="AP97" i="14" s="1"/>
  <c r="U35" i="10"/>
  <c r="BQ97" i="14" s="1"/>
  <c r="U37" i="10"/>
  <c r="U38" i="10"/>
  <c r="U39" i="10"/>
  <c r="U41" i="10"/>
  <c r="N10" i="10"/>
  <c r="C10" i="10"/>
  <c r="B10" i="10"/>
  <c r="A10" i="10"/>
  <c r="S9" i="10"/>
  <c r="M17" i="14" s="1"/>
  <c r="BP9" i="12" l="1"/>
  <c r="AG137" i="14"/>
  <c r="O137" i="14"/>
  <c r="CI97" i="14"/>
  <c r="U10" i="10"/>
  <c r="X17" i="14" s="1"/>
  <c r="F137" i="14"/>
  <c r="N9" i="10"/>
  <c r="U9" i="10" s="1"/>
  <c r="O17" i="14" s="1"/>
  <c r="C9" i="10"/>
  <c r="B9" i="10"/>
  <c r="A9" i="10"/>
  <c r="C8" i="10"/>
  <c r="B8" i="10"/>
  <c r="A8" i="10"/>
  <c r="S7" i="10"/>
  <c r="N7" i="10"/>
  <c r="U7" i="10" s="1"/>
  <c r="Q6" i="10"/>
  <c r="C6" i="10"/>
  <c r="B6" i="10"/>
  <c r="A6" i="10"/>
  <c r="O4" i="10"/>
  <c r="L4" i="10"/>
  <c r="A4" i="10"/>
  <c r="O3" i="10"/>
  <c r="L3" i="10"/>
  <c r="A3" i="10"/>
  <c r="O2" i="10"/>
  <c r="L2" i="10"/>
  <c r="A2" i="10"/>
  <c r="O1" i="10"/>
  <c r="L1" i="10"/>
  <c r="A1" i="10"/>
  <c r="L44" i="9"/>
  <c r="D44" i="9"/>
  <c r="A44" i="9"/>
  <c r="S42" i="9"/>
  <c r="N42" i="9"/>
  <c r="C42" i="9"/>
  <c r="B42" i="9"/>
  <c r="A42" i="9"/>
  <c r="S41" i="9"/>
  <c r="N41" i="9"/>
  <c r="C41" i="9"/>
  <c r="B41" i="9"/>
  <c r="A41" i="9"/>
  <c r="S40" i="9"/>
  <c r="N40" i="9"/>
  <c r="C40" i="9"/>
  <c r="B40" i="9"/>
  <c r="A40" i="9"/>
  <c r="S39" i="9"/>
  <c r="N39" i="9"/>
  <c r="C39" i="9"/>
  <c r="B39" i="9"/>
  <c r="A39" i="9"/>
  <c r="S38" i="9"/>
  <c r="N38" i="9"/>
  <c r="C38" i="9"/>
  <c r="B38" i="9"/>
  <c r="A38" i="9"/>
  <c r="S37" i="9"/>
  <c r="N37" i="9"/>
  <c r="C37" i="9"/>
  <c r="B37" i="9"/>
  <c r="A37" i="9"/>
  <c r="S36" i="9"/>
  <c r="N36" i="9"/>
  <c r="C36" i="9"/>
  <c r="B36" i="9"/>
  <c r="A36" i="9"/>
  <c r="S35" i="9"/>
  <c r="N35" i="9"/>
  <c r="C35" i="9"/>
  <c r="B35" i="9"/>
  <c r="A35" i="9"/>
  <c r="S34" i="9"/>
  <c r="N34" i="9"/>
  <c r="C34" i="9"/>
  <c r="B34" i="9"/>
  <c r="A34" i="9"/>
  <c r="S33" i="9"/>
  <c r="N33" i="9"/>
  <c r="C33" i="9"/>
  <c r="B33" i="9"/>
  <c r="A33" i="9"/>
  <c r="S32" i="9"/>
  <c r="N32" i="9"/>
  <c r="C32" i="9"/>
  <c r="B32" i="9"/>
  <c r="A32" i="9"/>
  <c r="S31" i="9"/>
  <c r="N31" i="9"/>
  <c r="C31" i="9"/>
  <c r="B31" i="9"/>
  <c r="A31" i="9"/>
  <c r="S30" i="9"/>
  <c r="N30" i="9"/>
  <c r="C30" i="9"/>
  <c r="B30" i="9"/>
  <c r="A30" i="9"/>
  <c r="S29" i="9"/>
  <c r="N29" i="9"/>
  <c r="C29" i="9"/>
  <c r="B29" i="9"/>
  <c r="A29" i="9"/>
  <c r="S28" i="9"/>
  <c r="N28" i="9"/>
  <c r="C28" i="9"/>
  <c r="B28" i="9"/>
  <c r="A28" i="9"/>
  <c r="S27" i="9"/>
  <c r="N27" i="9"/>
  <c r="C27" i="9"/>
  <c r="B27" i="9"/>
  <c r="A27" i="9"/>
  <c r="S26" i="9"/>
  <c r="N26" i="9"/>
  <c r="C26" i="9"/>
  <c r="B26" i="9"/>
  <c r="A26" i="9"/>
  <c r="S25" i="9"/>
  <c r="N25" i="9"/>
  <c r="C25" i="9"/>
  <c r="B25" i="9"/>
  <c r="A25" i="9"/>
  <c r="S24" i="9"/>
  <c r="N24" i="9"/>
  <c r="C24" i="9"/>
  <c r="B24" i="9"/>
  <c r="A24" i="9"/>
  <c r="S23" i="9"/>
  <c r="N23" i="9"/>
  <c r="C23" i="9"/>
  <c r="B23" i="9"/>
  <c r="A23" i="9"/>
  <c r="S22" i="9"/>
  <c r="N22" i="9"/>
  <c r="C22" i="9"/>
  <c r="B22" i="9"/>
  <c r="A22" i="9"/>
  <c r="S21" i="9"/>
  <c r="N21" i="9"/>
  <c r="C21" i="9"/>
  <c r="B21" i="9"/>
  <c r="A21" i="9"/>
  <c r="S20" i="9"/>
  <c r="N20" i="9"/>
  <c r="C20" i="9"/>
  <c r="B20" i="9"/>
  <c r="A20" i="9"/>
  <c r="S19" i="9"/>
  <c r="N19" i="9"/>
  <c r="C19" i="9"/>
  <c r="B19" i="9"/>
  <c r="A19" i="9"/>
  <c r="S18" i="9"/>
  <c r="N18" i="9"/>
  <c r="C18" i="9"/>
  <c r="B18" i="9"/>
  <c r="A18" i="9"/>
  <c r="S17" i="9"/>
  <c r="N17" i="9"/>
  <c r="C17" i="9"/>
  <c r="B17" i="9"/>
  <c r="A17" i="9"/>
  <c r="S16" i="9"/>
  <c r="N16" i="9"/>
  <c r="C16" i="9"/>
  <c r="B16" i="9"/>
  <c r="A16" i="9"/>
  <c r="S15" i="9"/>
  <c r="N15" i="9"/>
  <c r="C15" i="9"/>
  <c r="B15" i="9"/>
  <c r="A15" i="9"/>
  <c r="S14" i="9"/>
  <c r="N14" i="9"/>
  <c r="C14" i="9"/>
  <c r="B14" i="9"/>
  <c r="A14" i="9"/>
  <c r="S13" i="9"/>
  <c r="N13" i="9"/>
  <c r="C13" i="9"/>
  <c r="B13" i="9"/>
  <c r="A13" i="9"/>
  <c r="S12" i="9"/>
  <c r="N12" i="9"/>
  <c r="C12" i="9"/>
  <c r="B12" i="9"/>
  <c r="A12" i="9"/>
  <c r="S11" i="9"/>
  <c r="N11" i="9"/>
  <c r="C11" i="9"/>
  <c r="B11" i="9"/>
  <c r="A11" i="9"/>
  <c r="S10" i="9"/>
  <c r="N10" i="9"/>
  <c r="C10" i="9"/>
  <c r="B10" i="9"/>
  <c r="A10" i="9"/>
  <c r="S9" i="9"/>
  <c r="N9" i="9"/>
  <c r="U9" i="9" s="1"/>
  <c r="O16" i="14" s="1"/>
  <c r="C9" i="9"/>
  <c r="B9" i="9"/>
  <c r="A9" i="9"/>
  <c r="C8" i="9"/>
  <c r="B8" i="9"/>
  <c r="A8" i="9"/>
  <c r="S7" i="9"/>
  <c r="Q5" i="9" s="1"/>
  <c r="O7" i="9" s="1"/>
  <c r="N7" i="9"/>
  <c r="U7" i="9" s="1"/>
  <c r="Q6" i="9"/>
  <c r="C6" i="9"/>
  <c r="B6" i="9"/>
  <c r="A6" i="9"/>
  <c r="O4" i="9"/>
  <c r="L4" i="9"/>
  <c r="A4" i="9"/>
  <c r="O3" i="9"/>
  <c r="L3" i="9"/>
  <c r="A3" i="9"/>
  <c r="O2" i="9"/>
  <c r="L2" i="9"/>
  <c r="A2" i="9"/>
  <c r="O1" i="9"/>
  <c r="L1" i="9"/>
  <c r="A1" i="9"/>
  <c r="K45" i="6"/>
  <c r="D45" i="6"/>
  <c r="A45" i="6"/>
  <c r="E24" i="14" l="1"/>
  <c r="BS9" i="12"/>
  <c r="Q5" i="10"/>
  <c r="O9" i="10" s="1"/>
  <c r="O41" i="10"/>
  <c r="O37" i="10"/>
  <c r="O33" i="10"/>
  <c r="O29" i="10"/>
  <c r="O25" i="10"/>
  <c r="O21" i="10"/>
  <c r="O17" i="10"/>
  <c r="O13" i="10"/>
  <c r="O42" i="10"/>
  <c r="O38" i="10"/>
  <c r="O34" i="10"/>
  <c r="O30" i="10"/>
  <c r="O26" i="10"/>
  <c r="O22" i="10"/>
  <c r="O18" i="10"/>
  <c r="O14" i="10"/>
  <c r="O10" i="10"/>
  <c r="P7" i="9"/>
  <c r="Y7" i="9" s="1"/>
  <c r="Q7" i="9"/>
  <c r="O8" i="9"/>
  <c r="P8" i="9" s="1"/>
  <c r="O10" i="9"/>
  <c r="O12" i="9"/>
  <c r="O14" i="9"/>
  <c r="O16" i="9"/>
  <c r="O18" i="9"/>
  <c r="P18" i="9" s="1"/>
  <c r="O20" i="9"/>
  <c r="Q20" i="9" s="1"/>
  <c r="O22" i="9"/>
  <c r="O24" i="9"/>
  <c r="O26" i="9"/>
  <c r="P26" i="9" s="1"/>
  <c r="O28" i="9"/>
  <c r="Q28" i="9" s="1"/>
  <c r="O30" i="9"/>
  <c r="O32" i="9"/>
  <c r="O34" i="9"/>
  <c r="P34" i="9" s="1"/>
  <c r="O36" i="9"/>
  <c r="Q36" i="9" s="1"/>
  <c r="O38" i="9"/>
  <c r="O40" i="9"/>
  <c r="O42" i="9"/>
  <c r="P42" i="9" s="1"/>
  <c r="O9" i="9"/>
  <c r="P9" i="9" s="1"/>
  <c r="O11" i="9"/>
  <c r="P11" i="9" s="1"/>
  <c r="O13" i="9"/>
  <c r="O15" i="9"/>
  <c r="O17" i="9"/>
  <c r="O19" i="9"/>
  <c r="O21" i="9"/>
  <c r="O23" i="9"/>
  <c r="O25" i="9"/>
  <c r="O27" i="9"/>
  <c r="O29" i="9"/>
  <c r="O31" i="9"/>
  <c r="O33" i="9"/>
  <c r="O35" i="9"/>
  <c r="O37" i="9"/>
  <c r="O39" i="9"/>
  <c r="O41" i="9"/>
  <c r="U11" i="9"/>
  <c r="AG16" i="14" s="1"/>
  <c r="U13" i="9"/>
  <c r="AY16" i="14" s="1"/>
  <c r="U15" i="9"/>
  <c r="BQ16" i="14" s="1"/>
  <c r="U17" i="9"/>
  <c r="U19" i="9"/>
  <c r="O56" i="14" s="1"/>
  <c r="U21" i="9"/>
  <c r="U23" i="9"/>
  <c r="AY56" i="14" s="1"/>
  <c r="U25" i="9"/>
  <c r="U27" i="9"/>
  <c r="CI56" i="14" s="1"/>
  <c r="U29" i="9"/>
  <c r="U31" i="9"/>
  <c r="AG96" i="14" s="1"/>
  <c r="U33" i="9"/>
  <c r="U35" i="9"/>
  <c r="BQ96" i="14" s="1"/>
  <c r="U37" i="9"/>
  <c r="U39" i="9"/>
  <c r="O136" i="14" s="1"/>
  <c r="CI16" i="14"/>
  <c r="AG56" i="14"/>
  <c r="U10" i="9"/>
  <c r="X16" i="14" s="1"/>
  <c r="U12" i="9"/>
  <c r="AP16" i="14" s="1"/>
  <c r="U14" i="9"/>
  <c r="BH16" i="14" s="1"/>
  <c r="U16" i="9"/>
  <c r="BZ16" i="14" s="1"/>
  <c r="U18" i="9"/>
  <c r="F56" i="14" s="1"/>
  <c r="U20" i="9"/>
  <c r="X56" i="14" s="1"/>
  <c r="U22" i="9"/>
  <c r="AP56" i="14" s="1"/>
  <c r="U24" i="9"/>
  <c r="BH56" i="14" s="1"/>
  <c r="U26" i="9"/>
  <c r="BZ56" i="14" s="1"/>
  <c r="U28" i="9"/>
  <c r="F96" i="14" s="1"/>
  <c r="U30" i="9"/>
  <c r="X96" i="14" s="1"/>
  <c r="U32" i="9"/>
  <c r="AP96" i="14" s="1"/>
  <c r="U34" i="9"/>
  <c r="BH96" i="14" s="1"/>
  <c r="U36" i="9"/>
  <c r="BZ96" i="14" s="1"/>
  <c r="U38" i="9"/>
  <c r="F136" i="14" s="1"/>
  <c r="U40" i="9"/>
  <c r="X136" i="14" s="1"/>
  <c r="Q11" i="9"/>
  <c r="AE16" i="14"/>
  <c r="Q13" i="9"/>
  <c r="AW16" i="14"/>
  <c r="Q15" i="9"/>
  <c r="BO16" i="14"/>
  <c r="Q16" i="9"/>
  <c r="BX16" i="14"/>
  <c r="Q18" i="9"/>
  <c r="D56" i="14"/>
  <c r="Q19" i="9"/>
  <c r="M56" i="14"/>
  <c r="V56" i="14"/>
  <c r="Q22" i="9"/>
  <c r="AN56" i="14"/>
  <c r="Q23" i="9"/>
  <c r="AW56" i="14"/>
  <c r="Q25" i="9"/>
  <c r="BO56" i="14"/>
  <c r="Q27" i="9"/>
  <c r="CG56" i="14"/>
  <c r="Q29" i="9"/>
  <c r="M96" i="14"/>
  <c r="Q31" i="9"/>
  <c r="AE96" i="14"/>
  <c r="Q33" i="9"/>
  <c r="AW96" i="14"/>
  <c r="Q35" i="9"/>
  <c r="BO96" i="14"/>
  <c r="Q37" i="9"/>
  <c r="CG96" i="14"/>
  <c r="Q39" i="9"/>
  <c r="M136" i="14"/>
  <c r="Q41" i="9"/>
  <c r="AE136" i="14"/>
  <c r="Q24" i="9"/>
  <c r="BQ56" i="14"/>
  <c r="Q26" i="9"/>
  <c r="O96" i="14"/>
  <c r="Q30" i="9"/>
  <c r="Q32" i="9"/>
  <c r="AY96" i="14"/>
  <c r="Q34" i="9"/>
  <c r="CI96" i="14"/>
  <c r="Q38" i="9"/>
  <c r="Q40" i="9"/>
  <c r="U41" i="9"/>
  <c r="AG136" i="14" s="1"/>
  <c r="Q42" i="9"/>
  <c r="U42" i="9"/>
  <c r="AP136" i="14" s="1"/>
  <c r="Q10" i="9"/>
  <c r="V16" i="14"/>
  <c r="Q12" i="9"/>
  <c r="AN16" i="14"/>
  <c r="Q14" i="9"/>
  <c r="BF16" i="14"/>
  <c r="Q17" i="9"/>
  <c r="CG16" i="14"/>
  <c r="Q21" i="9"/>
  <c r="AE56" i="14"/>
  <c r="Q9" i="9"/>
  <c r="M16" i="14"/>
  <c r="P10" i="9"/>
  <c r="P12" i="9"/>
  <c r="Y12" i="9" s="1"/>
  <c r="P13" i="9"/>
  <c r="P14" i="9"/>
  <c r="P15" i="9"/>
  <c r="P16" i="9"/>
  <c r="Y16" i="9" s="1"/>
  <c r="P17" i="9"/>
  <c r="P19" i="9"/>
  <c r="P20" i="9"/>
  <c r="Y20" i="9" s="1"/>
  <c r="P21" i="9"/>
  <c r="P22" i="9"/>
  <c r="P23" i="9"/>
  <c r="P24" i="9"/>
  <c r="Y24" i="9" s="1"/>
  <c r="P25" i="9"/>
  <c r="P27" i="9"/>
  <c r="P28" i="9"/>
  <c r="Y28" i="9" s="1"/>
  <c r="P29" i="9"/>
  <c r="P30" i="9"/>
  <c r="P31" i="9"/>
  <c r="P32" i="9"/>
  <c r="Y32" i="9" s="1"/>
  <c r="P33" i="9"/>
  <c r="P35" i="9"/>
  <c r="P36" i="9"/>
  <c r="Y36" i="9" s="1"/>
  <c r="P37" i="9"/>
  <c r="P38" i="9"/>
  <c r="P39" i="9"/>
  <c r="Y39" i="9" s="1"/>
  <c r="P40" i="9"/>
  <c r="Y40" i="9" s="1"/>
  <c r="P41" i="9"/>
  <c r="Q8" i="9"/>
  <c r="T9" i="9" l="1"/>
  <c r="N16" i="14" s="1"/>
  <c r="Y9" i="9"/>
  <c r="Q9" i="10"/>
  <c r="P9" i="10"/>
  <c r="Y9" i="10" s="1"/>
  <c r="O12" i="10"/>
  <c r="O16" i="10"/>
  <c r="O20" i="10"/>
  <c r="O24" i="10"/>
  <c r="O28" i="10"/>
  <c r="O32" i="10"/>
  <c r="O36" i="10"/>
  <c r="O40" i="10"/>
  <c r="O11" i="10"/>
  <c r="O15" i="10"/>
  <c r="O19" i="10"/>
  <c r="O23" i="10"/>
  <c r="O27" i="10"/>
  <c r="O31" i="10"/>
  <c r="O35" i="10"/>
  <c r="O39" i="10"/>
  <c r="O7" i="10"/>
  <c r="P10" i="10"/>
  <c r="Q10" i="10"/>
  <c r="P14" i="10"/>
  <c r="Q14" i="10"/>
  <c r="Y14" i="10"/>
  <c r="Q18" i="10"/>
  <c r="P18" i="10"/>
  <c r="Y18" i="10" s="1"/>
  <c r="Q22" i="10"/>
  <c r="P22" i="10"/>
  <c r="Y22" i="10" s="1"/>
  <c r="P26" i="10"/>
  <c r="Y26" i="10" s="1"/>
  <c r="Q26" i="10"/>
  <c r="Q30" i="10"/>
  <c r="P30" i="10"/>
  <c r="Y30" i="10" s="1"/>
  <c r="Q34" i="10"/>
  <c r="P34" i="10"/>
  <c r="Y34" i="10" s="1"/>
  <c r="Q38" i="10"/>
  <c r="P38" i="10"/>
  <c r="Y38" i="10" s="1"/>
  <c r="Q42" i="10"/>
  <c r="P42" i="10"/>
  <c r="Y42" i="10" s="1"/>
  <c r="P13" i="10"/>
  <c r="Y13" i="10" s="1"/>
  <c r="Q13" i="10"/>
  <c r="Q17" i="10"/>
  <c r="P17" i="10"/>
  <c r="Y17" i="10" s="1"/>
  <c r="P21" i="10"/>
  <c r="Q21" i="10"/>
  <c r="Y21" i="10"/>
  <c r="P25" i="10"/>
  <c r="Y25" i="10" s="1"/>
  <c r="Q25" i="10"/>
  <c r="Q29" i="10"/>
  <c r="P29" i="10"/>
  <c r="Y29" i="10" s="1"/>
  <c r="P33" i="10"/>
  <c r="Q33" i="10"/>
  <c r="Y33" i="10"/>
  <c r="Q37" i="10"/>
  <c r="P37" i="10"/>
  <c r="Y37" i="10"/>
  <c r="Q41" i="10"/>
  <c r="P41" i="10"/>
  <c r="Y41" i="10" s="1"/>
  <c r="V41" i="9"/>
  <c r="V39" i="9"/>
  <c r="V37" i="9"/>
  <c r="V35" i="9"/>
  <c r="V33" i="9"/>
  <c r="V31" i="9"/>
  <c r="V29" i="9"/>
  <c r="V27" i="9"/>
  <c r="V25" i="9"/>
  <c r="V23" i="9"/>
  <c r="V21" i="9"/>
  <c r="V19" i="9"/>
  <c r="V17" i="9"/>
  <c r="V15" i="9"/>
  <c r="V13" i="9"/>
  <c r="V11" i="9"/>
  <c r="V9" i="9"/>
  <c r="W9" i="9" s="1"/>
  <c r="V7" i="9"/>
  <c r="T7" i="9"/>
  <c r="V42" i="9"/>
  <c r="V40" i="9"/>
  <c r="V38" i="9"/>
  <c r="V36" i="9"/>
  <c r="V34" i="9"/>
  <c r="V32" i="9"/>
  <c r="V30" i="9"/>
  <c r="V28" i="9"/>
  <c r="V26" i="9"/>
  <c r="V24" i="9"/>
  <c r="V22" i="9"/>
  <c r="V20" i="9"/>
  <c r="V18" i="9"/>
  <c r="V16" i="9"/>
  <c r="V14" i="9"/>
  <c r="V12" i="9"/>
  <c r="V10" i="9"/>
  <c r="T41" i="9"/>
  <c r="AF136" i="14" s="1"/>
  <c r="T37" i="9"/>
  <c r="T35" i="9"/>
  <c r="BP96" i="14" s="1"/>
  <c r="T33" i="9"/>
  <c r="AX96" i="14" s="1"/>
  <c r="T31" i="9"/>
  <c r="AF96" i="14" s="1"/>
  <c r="T29" i="9"/>
  <c r="N96" i="14" s="1"/>
  <c r="T27" i="9"/>
  <c r="CH56" i="14" s="1"/>
  <c r="T25" i="9"/>
  <c r="BP56" i="14" s="1"/>
  <c r="T23" i="9"/>
  <c r="AX56" i="14" s="1"/>
  <c r="T21" i="9"/>
  <c r="AF56" i="14" s="1"/>
  <c r="T19" i="9"/>
  <c r="N56" i="14" s="1"/>
  <c r="T17" i="9"/>
  <c r="CH16" i="14" s="1"/>
  <c r="T15" i="9"/>
  <c r="BP16" i="14" s="1"/>
  <c r="T13" i="9"/>
  <c r="AX16" i="14" s="1"/>
  <c r="T11" i="9"/>
  <c r="AF16" i="14" s="1"/>
  <c r="Y35" i="9"/>
  <c r="Y31" i="9"/>
  <c r="Y27" i="9"/>
  <c r="Y23" i="9"/>
  <c r="Y19" i="9"/>
  <c r="Y15" i="9"/>
  <c r="Y11" i="9"/>
  <c r="T39" i="9"/>
  <c r="N136" i="14" s="1"/>
  <c r="T42" i="9"/>
  <c r="AO136" i="14" s="1"/>
  <c r="AN136" i="14" s="1"/>
  <c r="T40" i="9"/>
  <c r="W136" i="14" s="1"/>
  <c r="V136" i="14" s="1"/>
  <c r="T38" i="9"/>
  <c r="E136" i="14" s="1"/>
  <c r="D136" i="14" s="1"/>
  <c r="T36" i="9"/>
  <c r="BY96" i="14" s="1"/>
  <c r="BX96" i="14" s="1"/>
  <c r="T34" i="9"/>
  <c r="BG96" i="14" s="1"/>
  <c r="BF96" i="14" s="1"/>
  <c r="T32" i="9"/>
  <c r="AO96" i="14" s="1"/>
  <c r="AN96" i="14" s="1"/>
  <c r="T30" i="9"/>
  <c r="W96" i="14" s="1"/>
  <c r="V96" i="14" s="1"/>
  <c r="T28" i="9"/>
  <c r="E96" i="14" s="1"/>
  <c r="D96" i="14" s="1"/>
  <c r="T26" i="9"/>
  <c r="BY56" i="14" s="1"/>
  <c r="BX56" i="14" s="1"/>
  <c r="T24" i="9"/>
  <c r="BG56" i="14" s="1"/>
  <c r="BF56" i="14" s="1"/>
  <c r="T22" i="9"/>
  <c r="AO56" i="14" s="1"/>
  <c r="T20" i="9"/>
  <c r="W56" i="14" s="1"/>
  <c r="T18" i="9"/>
  <c r="E56" i="14" s="1"/>
  <c r="T16" i="9"/>
  <c r="BY16" i="14" s="1"/>
  <c r="T14" i="9"/>
  <c r="BG16" i="14" s="1"/>
  <c r="T12" i="9"/>
  <c r="AO16" i="14" s="1"/>
  <c r="T10" i="9"/>
  <c r="W16" i="14" s="1"/>
  <c r="CH96" i="14"/>
  <c r="Y42" i="9"/>
  <c r="Y37" i="9"/>
  <c r="Y33" i="9"/>
  <c r="Y29" i="9"/>
  <c r="Y25" i="9"/>
  <c r="Y21" i="9"/>
  <c r="Y17" i="9"/>
  <c r="Y13" i="9"/>
  <c r="Y41" i="9"/>
  <c r="Y38" i="9"/>
  <c r="Y34" i="9"/>
  <c r="Y30" i="9"/>
  <c r="Y26" i="9"/>
  <c r="Y22" i="9"/>
  <c r="Y18" i="9"/>
  <c r="Y14" i="9"/>
  <c r="Y10" i="9"/>
  <c r="T8" i="9"/>
  <c r="E16" i="14" s="1"/>
  <c r="Y8" i="9"/>
  <c r="S43" i="6"/>
  <c r="N43" i="6"/>
  <c r="U43" i="6" s="1"/>
  <c r="AP135" i="14" s="1"/>
  <c r="C43" i="6"/>
  <c r="B43" i="6"/>
  <c r="A43" i="6"/>
  <c r="S42" i="6"/>
  <c r="N42" i="6"/>
  <c r="U42" i="6" s="1"/>
  <c r="AG135" i="14" s="1"/>
  <c r="C42" i="6"/>
  <c r="B42" i="6"/>
  <c r="A42" i="6"/>
  <c r="V41" i="6"/>
  <c r="S41" i="6"/>
  <c r="N41" i="6"/>
  <c r="U41" i="6" s="1"/>
  <c r="X135" i="14" s="1"/>
  <c r="C41" i="6"/>
  <c r="B41" i="6"/>
  <c r="A41" i="6"/>
  <c r="S40" i="6"/>
  <c r="N40" i="6"/>
  <c r="U40" i="6" s="1"/>
  <c r="O135" i="14" s="1"/>
  <c r="C40" i="6"/>
  <c r="B40" i="6"/>
  <c r="A40" i="6"/>
  <c r="V39" i="6"/>
  <c r="S39" i="6"/>
  <c r="N39" i="6"/>
  <c r="U39" i="6" s="1"/>
  <c r="F135" i="14" s="1"/>
  <c r="C39" i="6"/>
  <c r="B39" i="6"/>
  <c r="A39" i="6"/>
  <c r="S38" i="6"/>
  <c r="N38" i="6"/>
  <c r="U38" i="6" s="1"/>
  <c r="CI95" i="14" s="1"/>
  <c r="C38" i="6"/>
  <c r="B38" i="6"/>
  <c r="A38" i="6"/>
  <c r="V37" i="6"/>
  <c r="S37" i="6"/>
  <c r="N37" i="6"/>
  <c r="U37" i="6" s="1"/>
  <c r="BZ95" i="14" s="1"/>
  <c r="C37" i="6"/>
  <c r="B37" i="6"/>
  <c r="A37" i="6"/>
  <c r="S36" i="6"/>
  <c r="N36" i="6"/>
  <c r="U36" i="6" s="1"/>
  <c r="BQ95" i="14" s="1"/>
  <c r="C36" i="6"/>
  <c r="B36" i="6"/>
  <c r="A36" i="6"/>
  <c r="V35" i="6"/>
  <c r="S35" i="6"/>
  <c r="N35" i="6"/>
  <c r="U35" i="6" s="1"/>
  <c r="BH95" i="14" s="1"/>
  <c r="C35" i="6"/>
  <c r="B35" i="6"/>
  <c r="A35" i="6"/>
  <c r="S34" i="6"/>
  <c r="N34" i="6"/>
  <c r="C34" i="6"/>
  <c r="B34" i="6"/>
  <c r="A34" i="6"/>
  <c r="V33" i="6"/>
  <c r="S33" i="6"/>
  <c r="N33" i="6"/>
  <c r="C33" i="6"/>
  <c r="B33" i="6"/>
  <c r="A33" i="6"/>
  <c r="S32" i="6"/>
  <c r="N32" i="6"/>
  <c r="C32" i="6"/>
  <c r="B32" i="6"/>
  <c r="A32" i="6"/>
  <c r="V31" i="6"/>
  <c r="S31" i="6"/>
  <c r="N31" i="6"/>
  <c r="C31" i="6"/>
  <c r="B31" i="6"/>
  <c r="A31" i="6"/>
  <c r="S30" i="6"/>
  <c r="N30" i="6"/>
  <c r="C30" i="6"/>
  <c r="B30" i="6"/>
  <c r="A30" i="6"/>
  <c r="V29" i="6"/>
  <c r="S29" i="6"/>
  <c r="N29" i="6"/>
  <c r="C29" i="6"/>
  <c r="B29" i="6"/>
  <c r="A29" i="6"/>
  <c r="S28" i="6"/>
  <c r="N28" i="6"/>
  <c r="C28" i="6"/>
  <c r="B28" i="6"/>
  <c r="A28" i="6"/>
  <c r="V27" i="6"/>
  <c r="S27" i="6"/>
  <c r="N27" i="6"/>
  <c r="C27" i="6"/>
  <c r="B27" i="6"/>
  <c r="A27" i="6"/>
  <c r="S26" i="6"/>
  <c r="N26" i="6"/>
  <c r="C26" i="6"/>
  <c r="B26" i="6"/>
  <c r="A26" i="6"/>
  <c r="V25" i="6"/>
  <c r="S25" i="6"/>
  <c r="N25" i="6"/>
  <c r="C25" i="6"/>
  <c r="B25" i="6"/>
  <c r="A25" i="6"/>
  <c r="S24" i="6"/>
  <c r="N24" i="6"/>
  <c r="C24" i="6"/>
  <c r="B24" i="6"/>
  <c r="A24" i="6"/>
  <c r="V23" i="6"/>
  <c r="S23" i="6"/>
  <c r="N23" i="6"/>
  <c r="C23" i="6"/>
  <c r="B23" i="6"/>
  <c r="A23" i="6"/>
  <c r="S22" i="6"/>
  <c r="N22" i="6"/>
  <c r="C22" i="6"/>
  <c r="B22" i="6"/>
  <c r="A22" i="6"/>
  <c r="V21" i="6"/>
  <c r="S21" i="6"/>
  <c r="N21" i="6"/>
  <c r="C21" i="6"/>
  <c r="B21" i="6"/>
  <c r="A21" i="6"/>
  <c r="S20" i="6"/>
  <c r="N20" i="6"/>
  <c r="C20" i="6"/>
  <c r="B20" i="6"/>
  <c r="A20" i="6"/>
  <c r="V19" i="6"/>
  <c r="S19" i="6"/>
  <c r="N19" i="6"/>
  <c r="C19" i="6"/>
  <c r="B19" i="6"/>
  <c r="A19" i="6"/>
  <c r="S18" i="6"/>
  <c r="N18" i="6"/>
  <c r="C18" i="6"/>
  <c r="B18" i="6"/>
  <c r="A18" i="6"/>
  <c r="V17" i="6"/>
  <c r="S17" i="6"/>
  <c r="N17" i="6"/>
  <c r="C17" i="6"/>
  <c r="B17" i="6"/>
  <c r="A17" i="6"/>
  <c r="S16" i="6"/>
  <c r="N16" i="6"/>
  <c r="C16" i="6"/>
  <c r="B16" i="6"/>
  <c r="A16" i="6"/>
  <c r="V15" i="6"/>
  <c r="S15" i="6"/>
  <c r="N15" i="6"/>
  <c r="C15" i="6"/>
  <c r="B15" i="6"/>
  <c r="A15" i="6"/>
  <c r="S14" i="6"/>
  <c r="N14" i="6"/>
  <c r="C14" i="6"/>
  <c r="B14" i="6"/>
  <c r="A14" i="6"/>
  <c r="V13" i="6"/>
  <c r="S13" i="6"/>
  <c r="N13" i="6"/>
  <c r="C13" i="6"/>
  <c r="B13" i="6"/>
  <c r="A13" i="6"/>
  <c r="S12" i="6"/>
  <c r="N12" i="6"/>
  <c r="C12" i="6"/>
  <c r="B12" i="6"/>
  <c r="A12" i="6"/>
  <c r="V11" i="6"/>
  <c r="S11" i="6"/>
  <c r="N11" i="6"/>
  <c r="C11" i="6"/>
  <c r="B11" i="6"/>
  <c r="A11" i="6"/>
  <c r="S10" i="6"/>
  <c r="N10" i="6"/>
  <c r="C10" i="6"/>
  <c r="B10" i="6"/>
  <c r="A10" i="6"/>
  <c r="C9" i="6"/>
  <c r="B9" i="6"/>
  <c r="A9" i="6"/>
  <c r="S8" i="6"/>
  <c r="N8" i="6"/>
  <c r="U8" i="6" s="1"/>
  <c r="Q7" i="6"/>
  <c r="Q6" i="6"/>
  <c r="C6" i="6"/>
  <c r="B6" i="6"/>
  <c r="A6" i="6"/>
  <c r="U5" i="6"/>
  <c r="V43" i="6" s="1"/>
  <c r="O4" i="6"/>
  <c r="L4" i="6"/>
  <c r="A4" i="6"/>
  <c r="O3" i="6"/>
  <c r="L3" i="6"/>
  <c r="A3" i="6"/>
  <c r="O2" i="6"/>
  <c r="L2" i="6"/>
  <c r="A2" i="6"/>
  <c r="O1" i="6"/>
  <c r="L1" i="6"/>
  <c r="A1" i="6"/>
  <c r="L45" i="5"/>
  <c r="D45" i="5"/>
  <c r="A45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V8" i="6" l="1"/>
  <c r="V12" i="6"/>
  <c r="V14" i="6"/>
  <c r="V16" i="6"/>
  <c r="V18" i="6"/>
  <c r="V20" i="6"/>
  <c r="V22" i="6"/>
  <c r="V24" i="6"/>
  <c r="V26" i="6"/>
  <c r="V28" i="6"/>
  <c r="V30" i="6"/>
  <c r="V32" i="6"/>
  <c r="V34" i="6"/>
  <c r="V36" i="6"/>
  <c r="V38" i="6"/>
  <c r="V40" i="6"/>
  <c r="V42" i="6"/>
  <c r="T9" i="10"/>
  <c r="N17" i="14" s="1"/>
  <c r="Q5" i="6"/>
  <c r="W12" i="9"/>
  <c r="AQ16" i="14" s="1"/>
  <c r="W16" i="9"/>
  <c r="CA16" i="14" s="1"/>
  <c r="W20" i="9"/>
  <c r="Y56" i="14" s="1"/>
  <c r="W24" i="9"/>
  <c r="BI56" i="14" s="1"/>
  <c r="W28" i="9"/>
  <c r="G96" i="14" s="1"/>
  <c r="W32" i="9"/>
  <c r="AQ96" i="14" s="1"/>
  <c r="W36" i="9"/>
  <c r="CA96" i="14" s="1"/>
  <c r="W40" i="9"/>
  <c r="Y136" i="14" s="1"/>
  <c r="W13" i="9"/>
  <c r="AZ16" i="14" s="1"/>
  <c r="W17" i="9"/>
  <c r="CJ16" i="14" s="1"/>
  <c r="W21" i="9"/>
  <c r="AH56" i="14" s="1"/>
  <c r="W25" i="9"/>
  <c r="BR56" i="14" s="1"/>
  <c r="W29" i="9"/>
  <c r="P96" i="14" s="1"/>
  <c r="W33" i="9"/>
  <c r="AZ96" i="14" s="1"/>
  <c r="W37" i="9"/>
  <c r="CJ96" i="14" s="1"/>
  <c r="W41" i="9"/>
  <c r="AH136" i="14" s="1"/>
  <c r="W14" i="9"/>
  <c r="BI16" i="14" s="1"/>
  <c r="W18" i="9"/>
  <c r="X18" i="9" s="1"/>
  <c r="H56" i="14" s="1"/>
  <c r="W22" i="9"/>
  <c r="AQ56" i="14" s="1"/>
  <c r="W26" i="9"/>
  <c r="X26" i="9" s="1"/>
  <c r="CB56" i="14" s="1"/>
  <c r="W30" i="9"/>
  <c r="Y96" i="14" s="1"/>
  <c r="W34" i="9"/>
  <c r="X34" i="9" s="1"/>
  <c r="BJ96" i="14" s="1"/>
  <c r="W38" i="9"/>
  <c r="G136" i="14" s="1"/>
  <c r="W42" i="9"/>
  <c r="X42" i="9" s="1"/>
  <c r="AR136" i="14" s="1"/>
  <c r="W15" i="9"/>
  <c r="BR16" i="14" s="1"/>
  <c r="W19" i="9"/>
  <c r="X19" i="9" s="1"/>
  <c r="Q56" i="14" s="1"/>
  <c r="W23" i="9"/>
  <c r="AZ56" i="14" s="1"/>
  <c r="W27" i="9"/>
  <c r="CJ56" i="14" s="1"/>
  <c r="W31" i="9"/>
  <c r="AH96" i="14" s="1"/>
  <c r="W35" i="9"/>
  <c r="X35" i="9" s="1"/>
  <c r="BS96" i="14" s="1"/>
  <c r="W39" i="9"/>
  <c r="P136" i="14" s="1"/>
  <c r="X22" i="9"/>
  <c r="AR56" i="14" s="1"/>
  <c r="X13" i="9"/>
  <c r="BA16" i="14" s="1"/>
  <c r="X21" i="9"/>
  <c r="AI56" i="14" s="1"/>
  <c r="X29" i="9"/>
  <c r="Q96" i="14" s="1"/>
  <c r="W10" i="9"/>
  <c r="Y16" i="14" s="1"/>
  <c r="W11" i="9"/>
  <c r="X11" i="9" s="1"/>
  <c r="AI16" i="14" s="1"/>
  <c r="X12" i="9"/>
  <c r="AR16" i="14" s="1"/>
  <c r="X28" i="9"/>
  <c r="H96" i="14" s="1"/>
  <c r="X36" i="9"/>
  <c r="CB96" i="14" s="1"/>
  <c r="T37" i="10"/>
  <c r="CH97" i="14" s="1"/>
  <c r="T33" i="10"/>
  <c r="AX97" i="14" s="1"/>
  <c r="T29" i="10"/>
  <c r="N97" i="14" s="1"/>
  <c r="T25" i="10"/>
  <c r="BP57" i="14" s="1"/>
  <c r="T38" i="10"/>
  <c r="E137" i="14" s="1"/>
  <c r="T30" i="10"/>
  <c r="W97" i="14" s="1"/>
  <c r="T26" i="10"/>
  <c r="BY57" i="14" s="1"/>
  <c r="T22" i="10"/>
  <c r="AO57" i="14" s="1"/>
  <c r="P7" i="10"/>
  <c r="V7" i="10" s="1"/>
  <c r="Q7" i="10"/>
  <c r="P35" i="10"/>
  <c r="T35" i="10" s="1"/>
  <c r="BP97" i="14" s="1"/>
  <c r="Q35" i="10"/>
  <c r="Y35" i="10"/>
  <c r="Q27" i="10"/>
  <c r="P27" i="10"/>
  <c r="Q19" i="10"/>
  <c r="P19" i="10"/>
  <c r="Y19" i="10" s="1"/>
  <c r="P11" i="10"/>
  <c r="Q11" i="10"/>
  <c r="Y11" i="10"/>
  <c r="Q36" i="10"/>
  <c r="P36" i="10"/>
  <c r="Y36" i="10" s="1"/>
  <c r="P28" i="10"/>
  <c r="Q28" i="10"/>
  <c r="Y28" i="10"/>
  <c r="P20" i="10"/>
  <c r="Q20" i="10"/>
  <c r="Y20" i="10"/>
  <c r="P12" i="10"/>
  <c r="Y12" i="10" s="1"/>
  <c r="Q12" i="10"/>
  <c r="T41" i="10"/>
  <c r="AF137" i="14" s="1"/>
  <c r="T21" i="10"/>
  <c r="AF57" i="14" s="1"/>
  <c r="T17" i="10"/>
  <c r="CH17" i="14" s="1"/>
  <c r="T13" i="10"/>
  <c r="AX17" i="14" s="1"/>
  <c r="T42" i="10"/>
  <c r="AO137" i="14" s="1"/>
  <c r="T34" i="10"/>
  <c r="BG97" i="14" s="1"/>
  <c r="T18" i="10"/>
  <c r="E57" i="14" s="1"/>
  <c r="T14" i="10"/>
  <c r="BG17" i="14" s="1"/>
  <c r="Y10" i="10"/>
  <c r="T10" i="10"/>
  <c r="W17" i="14" s="1"/>
  <c r="Q39" i="10"/>
  <c r="P39" i="10"/>
  <c r="Q31" i="10"/>
  <c r="P31" i="10"/>
  <c r="Y31" i="10" s="1"/>
  <c r="Q23" i="10"/>
  <c r="P23" i="10"/>
  <c r="Q15" i="10"/>
  <c r="P15" i="10"/>
  <c r="Y15" i="10" s="1"/>
  <c r="Q40" i="10"/>
  <c r="P40" i="10"/>
  <c r="P32" i="10"/>
  <c r="Y32" i="10" s="1"/>
  <c r="Q32" i="10"/>
  <c r="P24" i="10"/>
  <c r="Q24" i="10"/>
  <c r="Y24" i="10"/>
  <c r="P16" i="10"/>
  <c r="Q16" i="10"/>
  <c r="X10" i="9"/>
  <c r="Z16" i="14" s="1"/>
  <c r="U12" i="6"/>
  <c r="AG15" i="14" s="1"/>
  <c r="U14" i="6"/>
  <c r="AY15" i="14" s="1"/>
  <c r="U16" i="6"/>
  <c r="BQ15" i="14" s="1"/>
  <c r="U18" i="6"/>
  <c r="CI15" i="14" s="1"/>
  <c r="U20" i="6"/>
  <c r="O55" i="14" s="1"/>
  <c r="U22" i="6"/>
  <c r="AG55" i="14" s="1"/>
  <c r="U24" i="6"/>
  <c r="AY55" i="14" s="1"/>
  <c r="U26" i="6"/>
  <c r="BQ55" i="14" s="1"/>
  <c r="U28" i="6"/>
  <c r="CI55" i="14" s="1"/>
  <c r="U30" i="6"/>
  <c r="O95" i="14" s="1"/>
  <c r="U32" i="6"/>
  <c r="AG95" i="14" s="1"/>
  <c r="U34" i="6"/>
  <c r="AY95" i="14" s="1"/>
  <c r="U11" i="6"/>
  <c r="X15" i="14" s="1"/>
  <c r="U13" i="6"/>
  <c r="AP15" i="14" s="1"/>
  <c r="U15" i="6"/>
  <c r="BH15" i="14" s="1"/>
  <c r="U17" i="6"/>
  <c r="BZ15" i="14" s="1"/>
  <c r="U19" i="6"/>
  <c r="F55" i="14" s="1"/>
  <c r="U21" i="6"/>
  <c r="X55" i="14" s="1"/>
  <c r="U23" i="6"/>
  <c r="AP55" i="14" s="1"/>
  <c r="U25" i="6"/>
  <c r="BH55" i="14" s="1"/>
  <c r="U27" i="6"/>
  <c r="BZ55" i="14" s="1"/>
  <c r="U29" i="6"/>
  <c r="F95" i="14" s="1"/>
  <c r="U31" i="6"/>
  <c r="X95" i="14" s="1"/>
  <c r="U33" i="6"/>
  <c r="AP95" i="14" s="1"/>
  <c r="G49" i="1"/>
  <c r="BX95" i="14"/>
  <c r="D135" i="14"/>
  <c r="V135" i="14"/>
  <c r="AN135" i="14"/>
  <c r="BO95" i="14"/>
  <c r="CG95" i="14"/>
  <c r="M135" i="14"/>
  <c r="AE135" i="14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S8" i="5"/>
  <c r="N8" i="5"/>
  <c r="U8" i="5" s="1"/>
  <c r="Q7" i="5"/>
  <c r="Q6" i="5"/>
  <c r="C6" i="5"/>
  <c r="B6" i="5"/>
  <c r="A6" i="5"/>
  <c r="U5" i="5"/>
  <c r="O4" i="5"/>
  <c r="L4" i="5"/>
  <c r="A4" i="5"/>
  <c r="O3" i="5"/>
  <c r="L3" i="5"/>
  <c r="A3" i="5"/>
  <c r="O2" i="5"/>
  <c r="L2" i="5"/>
  <c r="A2" i="5"/>
  <c r="O1" i="5"/>
  <c r="L1" i="5"/>
  <c r="A1" i="5"/>
  <c r="D45" i="2"/>
  <c r="A45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X40" i="9" l="1"/>
  <c r="Z136" i="14" s="1"/>
  <c r="X24" i="9"/>
  <c r="BJ56" i="14" s="1"/>
  <c r="X20" i="9"/>
  <c r="Z56" i="14" s="1"/>
  <c r="X23" i="9"/>
  <c r="BA56" i="14" s="1"/>
  <c r="Q5" i="5"/>
  <c r="O13" i="5" s="1"/>
  <c r="P13" i="5" s="1"/>
  <c r="V8" i="5"/>
  <c r="X39" i="9"/>
  <c r="Q136" i="14" s="1"/>
  <c r="X37" i="9"/>
  <c r="CK96" i="14" s="1"/>
  <c r="X38" i="9"/>
  <c r="H136" i="14" s="1"/>
  <c r="X32" i="9"/>
  <c r="AR96" i="14" s="1"/>
  <c r="X16" i="9"/>
  <c r="CB16" i="14" s="1"/>
  <c r="X31" i="9"/>
  <c r="AI96" i="14" s="1"/>
  <c r="X15" i="9"/>
  <c r="BS16" i="14" s="1"/>
  <c r="X30" i="9"/>
  <c r="Z96" i="14" s="1"/>
  <c r="X14" i="9"/>
  <c r="BJ16" i="14" s="1"/>
  <c r="G56" i="14"/>
  <c r="O43" i="6"/>
  <c r="O41" i="6"/>
  <c r="O39" i="6"/>
  <c r="O37" i="6"/>
  <c r="O35" i="6"/>
  <c r="O33" i="6"/>
  <c r="O31" i="6"/>
  <c r="O29" i="6"/>
  <c r="O27" i="6"/>
  <c r="O25" i="6"/>
  <c r="O23" i="6"/>
  <c r="O21" i="6"/>
  <c r="O19" i="6"/>
  <c r="O17" i="6"/>
  <c r="O15" i="6"/>
  <c r="O13" i="6"/>
  <c r="O11" i="6"/>
  <c r="O10" i="6"/>
  <c r="O8" i="6"/>
  <c r="O42" i="6"/>
  <c r="O40" i="6"/>
  <c r="O38" i="6"/>
  <c r="O36" i="6"/>
  <c r="O34" i="6"/>
  <c r="O32" i="6"/>
  <c r="O30" i="6"/>
  <c r="O28" i="6"/>
  <c r="O26" i="6"/>
  <c r="O24" i="6"/>
  <c r="O22" i="6"/>
  <c r="O20" i="6"/>
  <c r="O18" i="6"/>
  <c r="O16" i="6"/>
  <c r="O14" i="6"/>
  <c r="O12" i="6"/>
  <c r="O9" i="6"/>
  <c r="X41" i="9"/>
  <c r="AI136" i="14" s="1"/>
  <c r="P56" i="14"/>
  <c r="AQ136" i="14"/>
  <c r="BI96" i="14"/>
  <c r="CA56" i="14"/>
  <c r="O8" i="5"/>
  <c r="Q8" i="5" s="1"/>
  <c r="O9" i="5"/>
  <c r="Q9" i="5" s="1"/>
  <c r="O10" i="5"/>
  <c r="P10" i="5" s="1"/>
  <c r="O11" i="5"/>
  <c r="P11" i="5" s="1"/>
  <c r="O12" i="5"/>
  <c r="P12" i="5" s="1"/>
  <c r="O43" i="5"/>
  <c r="O42" i="5"/>
  <c r="O41" i="5"/>
  <c r="O39" i="5"/>
  <c r="O38" i="5"/>
  <c r="O37" i="5"/>
  <c r="O36" i="5"/>
  <c r="O35" i="5"/>
  <c r="O34" i="5"/>
  <c r="O32" i="5"/>
  <c r="O30" i="5"/>
  <c r="O28" i="5"/>
  <c r="O26" i="5"/>
  <c r="O23" i="5"/>
  <c r="O21" i="5"/>
  <c r="O19" i="5"/>
  <c r="O16" i="5"/>
  <c r="O40" i="5"/>
  <c r="O33" i="5"/>
  <c r="O31" i="5"/>
  <c r="O29" i="5"/>
  <c r="O27" i="5"/>
  <c r="O25" i="5"/>
  <c r="O24" i="5"/>
  <c r="O22" i="5"/>
  <c r="O20" i="5"/>
  <c r="O18" i="5"/>
  <c r="O17" i="5"/>
  <c r="O15" i="5"/>
  <c r="O14" i="5"/>
  <c r="X27" i="9"/>
  <c r="CK56" i="14" s="1"/>
  <c r="X25" i="9"/>
  <c r="BS56" i="14" s="1"/>
  <c r="BR96" i="14"/>
  <c r="AH16" i="14"/>
  <c r="X33" i="9"/>
  <c r="BA96" i="14" s="1"/>
  <c r="X17" i="9"/>
  <c r="CK16" i="14" s="1"/>
  <c r="T16" i="10"/>
  <c r="BY17" i="14" s="1"/>
  <c r="T32" i="10"/>
  <c r="AO97" i="14" s="1"/>
  <c r="T40" i="10"/>
  <c r="W137" i="14" s="1"/>
  <c r="T23" i="10"/>
  <c r="AX57" i="14" s="1"/>
  <c r="T39" i="10"/>
  <c r="N137" i="14" s="1"/>
  <c r="T20" i="10"/>
  <c r="W57" i="14" s="1"/>
  <c r="T27" i="10"/>
  <c r="CH57" i="14" s="1"/>
  <c r="V41" i="10"/>
  <c r="W41" i="10" s="1"/>
  <c r="V39" i="10"/>
  <c r="V37" i="10"/>
  <c r="W37" i="10" s="1"/>
  <c r="V35" i="10"/>
  <c r="V33" i="10"/>
  <c r="W33" i="10" s="1"/>
  <c r="V31" i="10"/>
  <c r="V29" i="10"/>
  <c r="W29" i="10" s="1"/>
  <c r="V27" i="10"/>
  <c r="V25" i="10"/>
  <c r="W25" i="10" s="1"/>
  <c r="V23" i="10"/>
  <c r="V21" i="10"/>
  <c r="W21" i="10" s="1"/>
  <c r="V19" i="10"/>
  <c r="V17" i="10"/>
  <c r="W17" i="10" s="1"/>
  <c r="V15" i="10"/>
  <c r="V13" i="10"/>
  <c r="W13" i="10" s="1"/>
  <c r="V11" i="10"/>
  <c r="V42" i="10"/>
  <c r="W42" i="10" s="1"/>
  <c r="V40" i="10"/>
  <c r="V38" i="10"/>
  <c r="W38" i="10" s="1"/>
  <c r="V36" i="10"/>
  <c r="V34" i="10"/>
  <c r="W34" i="10" s="1"/>
  <c r="V32" i="10"/>
  <c r="V30" i="10"/>
  <c r="W30" i="10" s="1"/>
  <c r="V28" i="10"/>
  <c r="V26" i="10"/>
  <c r="W26" i="10" s="1"/>
  <c r="V24" i="10"/>
  <c r="V22" i="10"/>
  <c r="W22" i="10" s="1"/>
  <c r="V20" i="10"/>
  <c r="V18" i="10"/>
  <c r="W18" i="10" s="1"/>
  <c r="V16" i="10"/>
  <c r="V14" i="10"/>
  <c r="W14" i="10" s="1"/>
  <c r="V12" i="10"/>
  <c r="V10" i="10"/>
  <c r="W10" i="10" s="1"/>
  <c r="V9" i="10"/>
  <c r="W9" i="10" s="1"/>
  <c r="T7" i="10"/>
  <c r="T24" i="10"/>
  <c r="BG57" i="14" s="1"/>
  <c r="T15" i="10"/>
  <c r="BP17" i="14" s="1"/>
  <c r="T31" i="10"/>
  <c r="AF97" i="14" s="1"/>
  <c r="T12" i="10"/>
  <c r="AO17" i="14" s="1"/>
  <c r="T28" i="10"/>
  <c r="E97" i="14" s="1"/>
  <c r="T36" i="10"/>
  <c r="BY97" i="14" s="1"/>
  <c r="T11" i="10"/>
  <c r="AF17" i="14" s="1"/>
  <c r="T19" i="10"/>
  <c r="N57" i="14" s="1"/>
  <c r="Y16" i="10"/>
  <c r="Y40" i="10"/>
  <c r="Y23" i="10"/>
  <c r="Y39" i="10"/>
  <c r="Y27" i="10"/>
  <c r="Y7" i="10"/>
  <c r="T13" i="5"/>
  <c r="AO14" i="14" s="1"/>
  <c r="T10" i="5"/>
  <c r="N14" i="14" s="1"/>
  <c r="Y11" i="5"/>
  <c r="Q11" i="5"/>
  <c r="Q12" i="5"/>
  <c r="Y13" i="5"/>
  <c r="Q13" i="5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A13" i="2"/>
  <c r="C12" i="2"/>
  <c r="B12" i="2"/>
  <c r="A12" i="2"/>
  <c r="C11" i="2"/>
  <c r="B11" i="2"/>
  <c r="A11" i="2"/>
  <c r="C10" i="2"/>
  <c r="B10" i="2"/>
  <c r="A10" i="2"/>
  <c r="T12" i="5" l="1"/>
  <c r="AF14" i="14" s="1"/>
  <c r="Q10" i="5"/>
  <c r="Y12" i="5"/>
  <c r="Y10" i="5"/>
  <c r="P9" i="5"/>
  <c r="Y9" i="5" s="1"/>
  <c r="T11" i="5"/>
  <c r="W14" i="14" s="1"/>
  <c r="Q12" i="6"/>
  <c r="P12" i="6"/>
  <c r="Q16" i="6"/>
  <c r="P16" i="6"/>
  <c r="Q20" i="6"/>
  <c r="P20" i="6"/>
  <c r="Q24" i="6"/>
  <c r="P24" i="6"/>
  <c r="Q28" i="6"/>
  <c r="P28" i="6"/>
  <c r="Q32" i="6"/>
  <c r="P32" i="6"/>
  <c r="P36" i="6"/>
  <c r="Y36" i="6" s="1"/>
  <c r="Q36" i="6"/>
  <c r="P40" i="6"/>
  <c r="Y40" i="6" s="1"/>
  <c r="Q40" i="6"/>
  <c r="P8" i="6"/>
  <c r="T8" i="6" s="1"/>
  <c r="Q8" i="6"/>
  <c r="Q11" i="6"/>
  <c r="P11" i="6"/>
  <c r="Q15" i="6"/>
  <c r="P15" i="6"/>
  <c r="Q19" i="6"/>
  <c r="P19" i="6"/>
  <c r="Q23" i="6"/>
  <c r="P23" i="6"/>
  <c r="Q27" i="6"/>
  <c r="P27" i="6"/>
  <c r="Q31" i="6"/>
  <c r="P31" i="6"/>
  <c r="P35" i="6"/>
  <c r="Y35" i="6" s="1"/>
  <c r="Q35" i="6"/>
  <c r="P39" i="6"/>
  <c r="Q39" i="6"/>
  <c r="Y39" i="6"/>
  <c r="Q43" i="6"/>
  <c r="P43" i="6"/>
  <c r="P9" i="6"/>
  <c r="Q9" i="6"/>
  <c r="Q14" i="6"/>
  <c r="P14" i="6"/>
  <c r="Q18" i="6"/>
  <c r="P18" i="6"/>
  <c r="Q22" i="6"/>
  <c r="P22" i="6"/>
  <c r="Q26" i="6"/>
  <c r="P26" i="6"/>
  <c r="Q30" i="6"/>
  <c r="P30" i="6"/>
  <c r="Q34" i="6"/>
  <c r="P34" i="6"/>
  <c r="P38" i="6"/>
  <c r="Y38" i="6" s="1"/>
  <c r="Q38" i="6"/>
  <c r="P42" i="6"/>
  <c r="Y42" i="6" s="1"/>
  <c r="Q42" i="6"/>
  <c r="P10" i="6"/>
  <c r="Y10" i="6" s="1"/>
  <c r="Q10" i="6"/>
  <c r="Q13" i="6"/>
  <c r="P13" i="6"/>
  <c r="Q17" i="6"/>
  <c r="P17" i="6"/>
  <c r="Q21" i="6"/>
  <c r="P21" i="6"/>
  <c r="Q25" i="6"/>
  <c r="P25" i="6"/>
  <c r="Q29" i="6"/>
  <c r="P29" i="6"/>
  <c r="Q33" i="6"/>
  <c r="P33" i="6"/>
  <c r="P37" i="6"/>
  <c r="Y37" i="6" s="1"/>
  <c r="Q37" i="6"/>
  <c r="P41" i="6"/>
  <c r="Q41" i="6"/>
  <c r="Y41" i="6"/>
  <c r="Q15" i="5"/>
  <c r="P15" i="5"/>
  <c r="Q18" i="5"/>
  <c r="P18" i="5"/>
  <c r="Q22" i="5"/>
  <c r="P22" i="5"/>
  <c r="Q25" i="5"/>
  <c r="P25" i="5"/>
  <c r="Q29" i="5"/>
  <c r="P29" i="5"/>
  <c r="Q33" i="5"/>
  <c r="P33" i="5"/>
  <c r="Q16" i="5"/>
  <c r="P16" i="5"/>
  <c r="Q21" i="5"/>
  <c r="P21" i="5"/>
  <c r="Q26" i="5"/>
  <c r="P26" i="5"/>
  <c r="Q30" i="5"/>
  <c r="P30" i="5"/>
  <c r="Q34" i="5"/>
  <c r="P34" i="5"/>
  <c r="Q36" i="5"/>
  <c r="P36" i="5"/>
  <c r="Q38" i="5"/>
  <c r="P38" i="5"/>
  <c r="Q41" i="5"/>
  <c r="P41" i="5"/>
  <c r="Q43" i="5"/>
  <c r="P43" i="5"/>
  <c r="P8" i="5"/>
  <c r="T8" i="5" s="1"/>
  <c r="P14" i="5"/>
  <c r="Y14" i="5" s="1"/>
  <c r="Q14" i="5"/>
  <c r="Q17" i="5"/>
  <c r="P17" i="5"/>
  <c r="Q20" i="5"/>
  <c r="P20" i="5"/>
  <c r="Q24" i="5"/>
  <c r="P24" i="5"/>
  <c r="Q27" i="5"/>
  <c r="P27" i="5"/>
  <c r="Q31" i="5"/>
  <c r="P31" i="5"/>
  <c r="Q40" i="5"/>
  <c r="P40" i="5"/>
  <c r="Q19" i="5"/>
  <c r="P19" i="5"/>
  <c r="Q23" i="5"/>
  <c r="P23" i="5"/>
  <c r="Q28" i="5"/>
  <c r="P28" i="5"/>
  <c r="Q32" i="5"/>
  <c r="P32" i="5"/>
  <c r="Q35" i="5"/>
  <c r="P35" i="5"/>
  <c r="Q37" i="5"/>
  <c r="P37" i="5"/>
  <c r="Q39" i="5"/>
  <c r="P39" i="5"/>
  <c r="Q42" i="5"/>
  <c r="P42" i="5"/>
  <c r="W12" i="10"/>
  <c r="AQ17" i="14" s="1"/>
  <c r="W16" i="10"/>
  <c r="CA17" i="14" s="1"/>
  <c r="W20" i="10"/>
  <c r="Y57" i="14" s="1"/>
  <c r="W24" i="10"/>
  <c r="BI57" i="14" s="1"/>
  <c r="W28" i="10"/>
  <c r="G97" i="14" s="1"/>
  <c r="W32" i="10"/>
  <c r="AQ97" i="14" s="1"/>
  <c r="W36" i="10"/>
  <c r="CA97" i="14" s="1"/>
  <c r="W40" i="10"/>
  <c r="Y137" i="14" s="1"/>
  <c r="W15" i="10"/>
  <c r="BR17" i="14" s="1"/>
  <c r="W19" i="10"/>
  <c r="P57" i="14" s="1"/>
  <c r="W23" i="10"/>
  <c r="AZ57" i="14" s="1"/>
  <c r="W27" i="10"/>
  <c r="CJ57" i="14" s="1"/>
  <c r="W31" i="10"/>
  <c r="AH97" i="14" s="1"/>
  <c r="W35" i="10"/>
  <c r="BR97" i="14" s="1"/>
  <c r="W39" i="10"/>
  <c r="P137" i="14" s="1"/>
  <c r="X27" i="10"/>
  <c r="CK57" i="14" s="1"/>
  <c r="W11" i="10"/>
  <c r="AH17" i="14" s="1"/>
  <c r="X10" i="10"/>
  <c r="Z17" i="14" s="1"/>
  <c r="BI17" i="14"/>
  <c r="X14" i="10"/>
  <c r="BJ17" i="14" s="1"/>
  <c r="G57" i="14"/>
  <c r="X18" i="10"/>
  <c r="H57" i="14" s="1"/>
  <c r="AQ57" i="14"/>
  <c r="X22" i="10"/>
  <c r="AR57" i="14" s="1"/>
  <c r="CA57" i="14"/>
  <c r="X26" i="10"/>
  <c r="CB57" i="14" s="1"/>
  <c r="Y97" i="14"/>
  <c r="X30" i="10"/>
  <c r="Z97" i="14" s="1"/>
  <c r="BI97" i="14"/>
  <c r="X34" i="10"/>
  <c r="BJ97" i="14" s="1"/>
  <c r="G137" i="14"/>
  <c r="X38" i="10"/>
  <c r="H137" i="14" s="1"/>
  <c r="AQ137" i="14"/>
  <c r="X42" i="10"/>
  <c r="AR137" i="14" s="1"/>
  <c r="AZ17" i="14"/>
  <c r="X13" i="10"/>
  <c r="BA17" i="14" s="1"/>
  <c r="CJ17" i="14"/>
  <c r="X17" i="10"/>
  <c r="CK17" i="14" s="1"/>
  <c r="AH57" i="14"/>
  <c r="X21" i="10"/>
  <c r="AI57" i="14" s="1"/>
  <c r="BR57" i="14"/>
  <c r="X25" i="10"/>
  <c r="BS57" i="14" s="1"/>
  <c r="P97" i="14"/>
  <c r="X29" i="10"/>
  <c r="Q97" i="14" s="1"/>
  <c r="AZ97" i="14"/>
  <c r="X33" i="10"/>
  <c r="BA97" i="14" s="1"/>
  <c r="CJ97" i="14"/>
  <c r="X37" i="10"/>
  <c r="CK97" i="14" s="1"/>
  <c r="AH137" i="14"/>
  <c r="X41" i="10"/>
  <c r="AI137" i="14" s="1"/>
  <c r="X15" i="10"/>
  <c r="BS17" i="14" s="1"/>
  <c r="X35" i="10"/>
  <c r="BS97" i="14" s="1"/>
  <c r="X28" i="10"/>
  <c r="H97" i="14" s="1"/>
  <c r="V10" i="6"/>
  <c r="U10" i="6" s="1"/>
  <c r="O15" i="14" s="1"/>
  <c r="X24" i="10" l="1"/>
  <c r="BJ57" i="14" s="1"/>
  <c r="W11" i="5"/>
  <c r="X11" i="5" s="1"/>
  <c r="Z14" i="14" s="1"/>
  <c r="X16" i="10"/>
  <c r="CB17" i="14" s="1"/>
  <c r="X31" i="10"/>
  <c r="AI97" i="14" s="1"/>
  <c r="X36" i="10"/>
  <c r="CB97" i="14" s="1"/>
  <c r="X12" i="10"/>
  <c r="AR17" i="14" s="1"/>
  <c r="T9" i="5"/>
  <c r="W9" i="5" s="1"/>
  <c r="Y8" i="6"/>
  <c r="Y8" i="5"/>
  <c r="T37" i="6"/>
  <c r="T42" i="6"/>
  <c r="Y34" i="6"/>
  <c r="T34" i="6"/>
  <c r="T30" i="6"/>
  <c r="Y30" i="6"/>
  <c r="T26" i="6"/>
  <c r="Y26" i="6"/>
  <c r="T22" i="6"/>
  <c r="Y22" i="6"/>
  <c r="Y18" i="6"/>
  <c r="T18" i="6"/>
  <c r="T14" i="6"/>
  <c r="Y14" i="6"/>
  <c r="T43" i="6"/>
  <c r="Y43" i="6"/>
  <c r="T39" i="6"/>
  <c r="T31" i="6"/>
  <c r="Y31" i="6"/>
  <c r="T27" i="6"/>
  <c r="Y27" i="6"/>
  <c r="T23" i="6"/>
  <c r="Y23" i="6"/>
  <c r="T19" i="6"/>
  <c r="Y19" i="6"/>
  <c r="T15" i="6"/>
  <c r="Y15" i="6"/>
  <c r="T11" i="6"/>
  <c r="Y11" i="6"/>
  <c r="T36" i="6"/>
  <c r="T41" i="6"/>
  <c r="T33" i="6"/>
  <c r="Y33" i="6"/>
  <c r="T29" i="6"/>
  <c r="Y29" i="6"/>
  <c r="T25" i="6"/>
  <c r="Y25" i="6"/>
  <c r="T21" i="6"/>
  <c r="Y21" i="6"/>
  <c r="T17" i="6"/>
  <c r="Y17" i="6"/>
  <c r="T13" i="6"/>
  <c r="Y13" i="6"/>
  <c r="T10" i="6"/>
  <c r="T38" i="6"/>
  <c r="Y9" i="6"/>
  <c r="T9" i="6"/>
  <c r="T35" i="6"/>
  <c r="T40" i="6"/>
  <c r="Y32" i="6"/>
  <c r="T32" i="6"/>
  <c r="Y28" i="6"/>
  <c r="T28" i="6"/>
  <c r="Y24" i="6"/>
  <c r="T24" i="6"/>
  <c r="Y20" i="6"/>
  <c r="T20" i="6"/>
  <c r="Y16" i="6"/>
  <c r="T16" i="6"/>
  <c r="Y12" i="6"/>
  <c r="T12" i="6"/>
  <c r="Y43" i="5"/>
  <c r="T43" i="5"/>
  <c r="AO134" i="14" s="1"/>
  <c r="Y41" i="5"/>
  <c r="T41" i="5"/>
  <c r="W134" i="14" s="1"/>
  <c r="Y38" i="5"/>
  <c r="T38" i="5"/>
  <c r="CH94" i="14" s="1"/>
  <c r="T36" i="5"/>
  <c r="BP94" i="14" s="1"/>
  <c r="Y36" i="5"/>
  <c r="Y34" i="5"/>
  <c r="T34" i="5"/>
  <c r="AX94" i="14" s="1"/>
  <c r="Y30" i="5"/>
  <c r="T30" i="5"/>
  <c r="N94" i="14" s="1"/>
  <c r="Y26" i="5"/>
  <c r="T26" i="5"/>
  <c r="BP54" i="14" s="1"/>
  <c r="Y21" i="5"/>
  <c r="T21" i="5"/>
  <c r="W54" i="14" s="1"/>
  <c r="T16" i="5"/>
  <c r="BP14" i="14" s="1"/>
  <c r="Y16" i="5"/>
  <c r="Y33" i="5"/>
  <c r="T33" i="5"/>
  <c r="AO94" i="14" s="1"/>
  <c r="Y29" i="5"/>
  <c r="T29" i="5"/>
  <c r="E94" i="14" s="1"/>
  <c r="Y25" i="5"/>
  <c r="T25" i="5"/>
  <c r="BG54" i="14" s="1"/>
  <c r="Y22" i="5"/>
  <c r="T22" i="5"/>
  <c r="AF54" i="14" s="1"/>
  <c r="Y18" i="5"/>
  <c r="T18" i="5"/>
  <c r="CH14" i="14" s="1"/>
  <c r="Y15" i="5"/>
  <c r="T15" i="5"/>
  <c r="BG14" i="14" s="1"/>
  <c r="Y42" i="5"/>
  <c r="T42" i="5"/>
  <c r="AF134" i="14" s="1"/>
  <c r="Y39" i="5"/>
  <c r="T39" i="5"/>
  <c r="E134" i="14" s="1"/>
  <c r="Y37" i="5"/>
  <c r="T37" i="5"/>
  <c r="BY94" i="14" s="1"/>
  <c r="Y35" i="5"/>
  <c r="T35" i="5"/>
  <c r="BG94" i="14" s="1"/>
  <c r="T32" i="5"/>
  <c r="AF94" i="14" s="1"/>
  <c r="Y32" i="5"/>
  <c r="T28" i="5"/>
  <c r="CH54" i="14" s="1"/>
  <c r="Y28" i="5"/>
  <c r="Y23" i="5"/>
  <c r="T23" i="5"/>
  <c r="AO54" i="14" s="1"/>
  <c r="Y19" i="5"/>
  <c r="T19" i="5"/>
  <c r="E54" i="14" s="1"/>
  <c r="T40" i="5"/>
  <c r="N134" i="14" s="1"/>
  <c r="Y40" i="5"/>
  <c r="Y31" i="5"/>
  <c r="T31" i="5"/>
  <c r="W94" i="14" s="1"/>
  <c r="Y27" i="5"/>
  <c r="T27" i="5"/>
  <c r="BY54" i="14" s="1"/>
  <c r="T24" i="5"/>
  <c r="AX54" i="14" s="1"/>
  <c r="Y24" i="5"/>
  <c r="T20" i="5"/>
  <c r="N54" i="14" s="1"/>
  <c r="Y20" i="5"/>
  <c r="Y17" i="5"/>
  <c r="T17" i="5"/>
  <c r="BY14" i="14" s="1"/>
  <c r="E49" i="1"/>
  <c r="E50" i="1" s="1"/>
  <c r="T14" i="5"/>
  <c r="X32" i="10"/>
  <c r="AR97" i="14" s="1"/>
  <c r="X19" i="10"/>
  <c r="Q57" i="14" s="1"/>
  <c r="X20" i="10"/>
  <c r="Z57" i="14" s="1"/>
  <c r="X40" i="10"/>
  <c r="Z137" i="14" s="1"/>
  <c r="X23" i="10"/>
  <c r="BA57" i="14" s="1"/>
  <c r="X39" i="10"/>
  <c r="Q137" i="14" s="1"/>
  <c r="X11" i="10"/>
  <c r="AI17" i="14" s="1"/>
  <c r="Y17" i="14"/>
  <c r="E14" i="14"/>
  <c r="C9" i="2"/>
  <c r="B9" i="2"/>
  <c r="A9" i="2"/>
  <c r="S8" i="2"/>
  <c r="N8" i="2"/>
  <c r="C6" i="2"/>
  <c r="B6" i="2"/>
  <c r="A6" i="2"/>
  <c r="U5" i="2"/>
  <c r="O4" i="2"/>
  <c r="L4" i="2"/>
  <c r="A4" i="2"/>
  <c r="O3" i="2"/>
  <c r="L3" i="2"/>
  <c r="A3" i="2"/>
  <c r="O2" i="2"/>
  <c r="L2" i="2"/>
  <c r="A2" i="2"/>
  <c r="O1" i="2"/>
  <c r="L1" i="2"/>
  <c r="A1" i="2"/>
  <c r="E46" i="24"/>
  <c r="A46" i="24"/>
  <c r="D43" i="5"/>
  <c r="D43" i="2"/>
  <c r="C44" i="24"/>
  <c r="B44" i="24"/>
  <c r="A44" i="24"/>
  <c r="D42" i="5"/>
  <c r="D42" i="2"/>
  <c r="C43" i="24"/>
  <c r="B43" i="24"/>
  <c r="A43" i="24"/>
  <c r="D41" i="5"/>
  <c r="D41" i="2"/>
  <c r="C42" i="24"/>
  <c r="B42" i="24"/>
  <c r="A42" i="24"/>
  <c r="D40" i="5"/>
  <c r="D40" i="2"/>
  <c r="C41" i="24"/>
  <c r="B41" i="24"/>
  <c r="A41" i="24"/>
  <c r="D39" i="5"/>
  <c r="D39" i="2"/>
  <c r="C40" i="24"/>
  <c r="B40" i="24"/>
  <c r="A40" i="24"/>
  <c r="D38" i="5"/>
  <c r="D38" i="2"/>
  <c r="C39" i="24"/>
  <c r="B39" i="24"/>
  <c r="A39" i="24"/>
  <c r="D37" i="5"/>
  <c r="D37" i="2"/>
  <c r="C38" i="24"/>
  <c r="B38" i="24"/>
  <c r="A38" i="24"/>
  <c r="D36" i="5"/>
  <c r="D36" i="2"/>
  <c r="C37" i="24"/>
  <c r="B37" i="24"/>
  <c r="A37" i="24"/>
  <c r="D35" i="5"/>
  <c r="D35" i="2"/>
  <c r="C36" i="24"/>
  <c r="B36" i="24"/>
  <c r="A36" i="24"/>
  <c r="D34" i="5"/>
  <c r="D34" i="2"/>
  <c r="C35" i="24"/>
  <c r="B35" i="24"/>
  <c r="A35" i="24"/>
  <c r="D33" i="5"/>
  <c r="D33" i="2"/>
  <c r="C34" i="24"/>
  <c r="B34" i="24"/>
  <c r="A34" i="24"/>
  <c r="D32" i="5"/>
  <c r="D32" i="2"/>
  <c r="C33" i="24"/>
  <c r="B33" i="24"/>
  <c r="A33" i="24"/>
  <c r="D31" i="5"/>
  <c r="D31" i="2"/>
  <c r="C32" i="24"/>
  <c r="B32" i="24"/>
  <c r="A32" i="24"/>
  <c r="D30" i="5"/>
  <c r="D30" i="2"/>
  <c r="C31" i="24"/>
  <c r="B31" i="24"/>
  <c r="A31" i="24"/>
  <c r="D29" i="5"/>
  <c r="D29" i="2"/>
  <c r="C30" i="24"/>
  <c r="B30" i="24"/>
  <c r="A30" i="24"/>
  <c r="D28" i="5"/>
  <c r="D28" i="2"/>
  <c r="C29" i="24"/>
  <c r="B29" i="24"/>
  <c r="A29" i="24"/>
  <c r="D27" i="5"/>
  <c r="D27" i="2"/>
  <c r="C28" i="24"/>
  <c r="B28" i="24"/>
  <c r="A28" i="24"/>
  <c r="D26" i="5"/>
  <c r="D26" i="2"/>
  <c r="C27" i="24"/>
  <c r="B27" i="24"/>
  <c r="A27" i="24"/>
  <c r="D25" i="5"/>
  <c r="D25" i="2"/>
  <c r="C26" i="24"/>
  <c r="B26" i="24"/>
  <c r="A26" i="24"/>
  <c r="D24" i="5"/>
  <c r="D24" i="2"/>
  <c r="C25" i="24"/>
  <c r="B25" i="24"/>
  <c r="A25" i="24"/>
  <c r="D23" i="5"/>
  <c r="D23" i="2"/>
  <c r="C24" i="24"/>
  <c r="B24" i="24"/>
  <c r="A24" i="24"/>
  <c r="D22" i="5"/>
  <c r="D22" i="2"/>
  <c r="C23" i="24"/>
  <c r="B23" i="24"/>
  <c r="A23" i="24"/>
  <c r="D21" i="5"/>
  <c r="D21" i="2"/>
  <c r="C22" i="24"/>
  <c r="B22" i="24"/>
  <c r="A22" i="24"/>
  <c r="D20" i="5"/>
  <c r="D20" i="2"/>
  <c r="C21" i="24"/>
  <c r="B21" i="24"/>
  <c r="A21" i="24"/>
  <c r="D19" i="5"/>
  <c r="D19" i="2"/>
  <c r="C20" i="24"/>
  <c r="B20" i="24"/>
  <c r="A20" i="24"/>
  <c r="D18" i="5"/>
  <c r="D18" i="2"/>
  <c r="C19" i="24"/>
  <c r="B19" i="24"/>
  <c r="A19" i="24"/>
  <c r="D17" i="5"/>
  <c r="D17" i="2"/>
  <c r="C18" i="24"/>
  <c r="B18" i="24"/>
  <c r="A18" i="24"/>
  <c r="D16" i="5"/>
  <c r="D16" i="2"/>
  <c r="C17" i="24"/>
  <c r="B17" i="24"/>
  <c r="A17" i="24"/>
  <c r="D15" i="5"/>
  <c r="D15" i="2"/>
  <c r="C16" i="24"/>
  <c r="B16" i="24"/>
  <c r="A16" i="24"/>
  <c r="D14" i="5"/>
  <c r="D14" i="2"/>
  <c r="C15" i="24"/>
  <c r="B15" i="24"/>
  <c r="A15" i="24"/>
  <c r="D13" i="5"/>
  <c r="D13" i="2"/>
  <c r="C14" i="24"/>
  <c r="B14" i="24"/>
  <c r="A14" i="24"/>
  <c r="D12" i="5"/>
  <c r="D12" i="2"/>
  <c r="C13" i="24"/>
  <c r="B13" i="24"/>
  <c r="A13" i="24"/>
  <c r="D11" i="5"/>
  <c r="D11" i="2"/>
  <c r="C12" i="24"/>
  <c r="B12" i="24"/>
  <c r="A12" i="24"/>
  <c r="D10" i="5"/>
  <c r="D10" i="2"/>
  <c r="C11" i="24"/>
  <c r="B11" i="24"/>
  <c r="A11" i="24"/>
  <c r="D8" i="10"/>
  <c r="D8" i="9"/>
  <c r="D9" i="6"/>
  <c r="D9" i="5"/>
  <c r="D9" i="2"/>
  <c r="S9" i="2" s="1"/>
  <c r="V9" i="2" s="1"/>
  <c r="C10" i="24"/>
  <c r="B10" i="24"/>
  <c r="A10" i="24"/>
  <c r="O8" i="24"/>
  <c r="C6" i="24"/>
  <c r="B6" i="24"/>
  <c r="A6" i="24"/>
  <c r="N4" i="24"/>
  <c r="L4" i="24"/>
  <c r="A4" i="24"/>
  <c r="N3" i="24"/>
  <c r="L3" i="24"/>
  <c r="A3" i="24"/>
  <c r="N2" i="24"/>
  <c r="L2" i="24"/>
  <c r="A2" i="24"/>
  <c r="N1" i="24"/>
  <c r="L1" i="24"/>
  <c r="A1" i="24"/>
  <c r="N12" i="1"/>
  <c r="N14" i="1"/>
  <c r="J14" i="1" s="1"/>
  <c r="N15" i="1"/>
  <c r="J15" i="1" s="1"/>
  <c r="N16" i="1"/>
  <c r="J16" i="1" s="1"/>
  <c r="N17" i="1"/>
  <c r="J17" i="1" s="1"/>
  <c r="N18" i="1"/>
  <c r="J18" i="1" s="1"/>
  <c r="N23" i="1"/>
  <c r="J23" i="1" s="1"/>
  <c r="N24" i="1"/>
  <c r="J24" i="1" s="1"/>
  <c r="N25" i="1"/>
  <c r="J25" i="1" s="1"/>
  <c r="N31" i="1"/>
  <c r="J31" i="1" s="1"/>
  <c r="N33" i="1"/>
  <c r="J33" i="1" s="1"/>
  <c r="N35" i="1"/>
  <c r="J35" i="1" s="1"/>
  <c r="N39" i="1"/>
  <c r="J39" i="1" s="1"/>
  <c r="N41" i="1"/>
  <c r="J41" i="1" s="1"/>
  <c r="N42" i="1"/>
  <c r="J42" i="1" s="1"/>
  <c r="N46" i="1"/>
  <c r="J46" i="1" s="1"/>
  <c r="G50" i="1"/>
  <c r="BS36" i="12"/>
  <c r="BS24" i="12"/>
  <c r="N27" i="1" s="1"/>
  <c r="J27" i="1" s="1"/>
  <c r="BS31" i="12"/>
  <c r="N34" i="1" s="1"/>
  <c r="J34" i="1" s="1"/>
  <c r="BS12" i="12"/>
  <c r="BS14" i="12"/>
  <c r="BS16" i="12"/>
  <c r="N19" i="1" s="1"/>
  <c r="J19" i="1" s="1"/>
  <c r="BS18" i="12"/>
  <c r="N21" i="1" s="1"/>
  <c r="J21" i="1" s="1"/>
  <c r="BS20" i="12"/>
  <c r="BS22" i="12"/>
  <c r="BS25" i="12"/>
  <c r="N28" i="1" s="1"/>
  <c r="J28" i="1" s="1"/>
  <c r="BS27" i="12"/>
  <c r="N30" i="1" s="1"/>
  <c r="J30" i="1" s="1"/>
  <c r="BS29" i="12"/>
  <c r="N32" i="1" s="1"/>
  <c r="J32" i="1" s="1"/>
  <c r="BS32" i="12"/>
  <c r="BS34" i="12"/>
  <c r="N37" i="1" s="1"/>
  <c r="J37" i="1" s="1"/>
  <c r="BS37" i="12"/>
  <c r="N40" i="1" s="1"/>
  <c r="J40" i="1" s="1"/>
  <c r="BS39" i="12"/>
  <c r="BS41" i="12"/>
  <c r="N44" i="1" s="1"/>
  <c r="J44" i="1" s="1"/>
  <c r="BS43" i="12"/>
  <c r="BS17" i="12"/>
  <c r="N20" i="1" s="1"/>
  <c r="J20" i="1" s="1"/>
  <c r="BS19" i="12"/>
  <c r="N22" i="1" s="1"/>
  <c r="J22" i="1" s="1"/>
  <c r="BS21" i="12"/>
  <c r="BS23" i="12"/>
  <c r="N26" i="1" s="1"/>
  <c r="J26" i="1" s="1"/>
  <c r="BS26" i="12"/>
  <c r="N29" i="1" s="1"/>
  <c r="J29" i="1" s="1"/>
  <c r="BS28" i="12"/>
  <c r="BS30" i="12"/>
  <c r="BS33" i="12"/>
  <c r="N36" i="1" s="1"/>
  <c r="J36" i="1" s="1"/>
  <c r="BS35" i="12"/>
  <c r="N38" i="1" s="1"/>
  <c r="J38" i="1" s="1"/>
  <c r="BS38" i="12"/>
  <c r="BS40" i="12"/>
  <c r="N43" i="1" s="1"/>
  <c r="J43" i="1" s="1"/>
  <c r="BS42" i="12"/>
  <c r="N45" i="1" s="1"/>
  <c r="J45" i="1" s="1"/>
  <c r="V8" i="2" l="1"/>
  <c r="U8" i="2" s="1"/>
  <c r="Y14" i="14"/>
  <c r="W16" i="6"/>
  <c r="BP15" i="14"/>
  <c r="BO15" i="14" s="1"/>
  <c r="W24" i="6"/>
  <c r="AX55" i="14"/>
  <c r="AW55" i="14" s="1"/>
  <c r="W32" i="6"/>
  <c r="AF95" i="14"/>
  <c r="AE95" i="14" s="1"/>
  <c r="E15" i="14"/>
  <c r="W9" i="6"/>
  <c r="CH95" i="14"/>
  <c r="W38" i="6"/>
  <c r="W10" i="6"/>
  <c r="N15" i="14"/>
  <c r="M15" i="14" s="1"/>
  <c r="W13" i="6"/>
  <c r="AO15" i="14"/>
  <c r="AN15" i="14" s="1"/>
  <c r="W21" i="6"/>
  <c r="W55" i="14"/>
  <c r="V55" i="14" s="1"/>
  <c r="W29" i="6"/>
  <c r="E95" i="14"/>
  <c r="D95" i="14" s="1"/>
  <c r="W135" i="14"/>
  <c r="W41" i="6"/>
  <c r="BP95" i="14"/>
  <c r="W36" i="6"/>
  <c r="W11" i="6"/>
  <c r="W15" i="14"/>
  <c r="V15" i="14" s="1"/>
  <c r="W19" i="6"/>
  <c r="E55" i="14"/>
  <c r="D55" i="14" s="1"/>
  <c r="W27" i="6"/>
  <c r="BY55" i="14"/>
  <c r="BX55" i="14" s="1"/>
  <c r="E135" i="14"/>
  <c r="W39" i="6"/>
  <c r="W43" i="6"/>
  <c r="AO135" i="14"/>
  <c r="W14" i="6"/>
  <c r="AX15" i="14"/>
  <c r="AW15" i="14" s="1"/>
  <c r="W18" i="6"/>
  <c r="CH15" i="14"/>
  <c r="CG15" i="14" s="1"/>
  <c r="W22" i="6"/>
  <c r="AF55" i="14"/>
  <c r="AE55" i="14" s="1"/>
  <c r="W30" i="6"/>
  <c r="N95" i="14"/>
  <c r="M95" i="14" s="1"/>
  <c r="W34" i="6"/>
  <c r="AX95" i="14"/>
  <c r="AW95" i="14" s="1"/>
  <c r="W12" i="6"/>
  <c r="AF15" i="14"/>
  <c r="AE15" i="14" s="1"/>
  <c r="W20" i="6"/>
  <c r="N55" i="14"/>
  <c r="M55" i="14" s="1"/>
  <c r="W28" i="6"/>
  <c r="CH55" i="14"/>
  <c r="CG55" i="14" s="1"/>
  <c r="N135" i="14"/>
  <c r="W40" i="6"/>
  <c r="BG95" i="14"/>
  <c r="BF95" i="14" s="1"/>
  <c r="W35" i="6"/>
  <c r="F49" i="1"/>
  <c r="F50" i="1" s="1"/>
  <c r="W17" i="6"/>
  <c r="BY15" i="14"/>
  <c r="BX15" i="14" s="1"/>
  <c r="W25" i="6"/>
  <c r="BG55" i="14"/>
  <c r="BF55" i="14" s="1"/>
  <c r="W33" i="6"/>
  <c r="AO95" i="14"/>
  <c r="AN95" i="14" s="1"/>
  <c r="W15" i="6"/>
  <c r="BG15" i="14"/>
  <c r="BF15" i="14" s="1"/>
  <c r="W23" i="6"/>
  <c r="AO55" i="14"/>
  <c r="AN55" i="14" s="1"/>
  <c r="W31" i="6"/>
  <c r="W95" i="14"/>
  <c r="V95" i="14" s="1"/>
  <c r="W26" i="6"/>
  <c r="BP55" i="14"/>
  <c r="BO55" i="14" s="1"/>
  <c r="AF135" i="14"/>
  <c r="W42" i="6"/>
  <c r="BY95" i="14"/>
  <c r="W37" i="6"/>
  <c r="AX14" i="14"/>
  <c r="W14" i="5"/>
  <c r="X14" i="5" s="1"/>
  <c r="BA14" i="14" s="1"/>
  <c r="AZ14" i="14" s="1"/>
  <c r="V11" i="5"/>
  <c r="S11" i="5"/>
  <c r="V14" i="14" s="1"/>
  <c r="N11" i="5"/>
  <c r="U11" i="5" s="1"/>
  <c r="X14" i="14" s="1"/>
  <c r="V13" i="5"/>
  <c r="S13" i="5"/>
  <c r="AN14" i="14" s="1"/>
  <c r="N13" i="5"/>
  <c r="U13" i="5" s="1"/>
  <c r="AP14" i="14" s="1"/>
  <c r="S15" i="5"/>
  <c r="BF14" i="14" s="1"/>
  <c r="N15" i="5"/>
  <c r="U15" i="5" s="1"/>
  <c r="BH14" i="14" s="1"/>
  <c r="V15" i="5"/>
  <c r="S17" i="5"/>
  <c r="BX14" i="14" s="1"/>
  <c r="N17" i="5"/>
  <c r="U17" i="5" s="1"/>
  <c r="BZ14" i="14" s="1"/>
  <c r="V17" i="5"/>
  <c r="S19" i="5"/>
  <c r="D54" i="14" s="1"/>
  <c r="N19" i="5"/>
  <c r="U19" i="5" s="1"/>
  <c r="F54" i="14" s="1"/>
  <c r="V19" i="5"/>
  <c r="S21" i="5"/>
  <c r="V54" i="14" s="1"/>
  <c r="N21" i="5"/>
  <c r="U21" i="5" s="1"/>
  <c r="X54" i="14" s="1"/>
  <c r="V21" i="5"/>
  <c r="S23" i="5"/>
  <c r="AN54" i="14" s="1"/>
  <c r="N23" i="5"/>
  <c r="U23" i="5" s="1"/>
  <c r="AP54" i="14" s="1"/>
  <c r="V23" i="5"/>
  <c r="S25" i="5"/>
  <c r="BF54" i="14" s="1"/>
  <c r="N25" i="5"/>
  <c r="U25" i="5" s="1"/>
  <c r="BH54" i="14" s="1"/>
  <c r="V25" i="5"/>
  <c r="S27" i="5"/>
  <c r="BX54" i="14" s="1"/>
  <c r="N27" i="5"/>
  <c r="U27" i="5" s="1"/>
  <c r="BZ54" i="14" s="1"/>
  <c r="V27" i="5"/>
  <c r="S29" i="5"/>
  <c r="D94" i="14" s="1"/>
  <c r="N29" i="5"/>
  <c r="U29" i="5" s="1"/>
  <c r="F94" i="14" s="1"/>
  <c r="V29" i="5"/>
  <c r="S31" i="5"/>
  <c r="V94" i="14" s="1"/>
  <c r="N31" i="5"/>
  <c r="U31" i="5" s="1"/>
  <c r="X94" i="14" s="1"/>
  <c r="V31" i="5"/>
  <c r="S33" i="5"/>
  <c r="AN94" i="14" s="1"/>
  <c r="N33" i="5"/>
  <c r="U33" i="5" s="1"/>
  <c r="AP94" i="14" s="1"/>
  <c r="V33" i="5"/>
  <c r="S35" i="5"/>
  <c r="BF94" i="14" s="1"/>
  <c r="N35" i="5"/>
  <c r="U35" i="5" s="1"/>
  <c r="BH94" i="14" s="1"/>
  <c r="V35" i="5"/>
  <c r="S37" i="5"/>
  <c r="BX94" i="14" s="1"/>
  <c r="N37" i="5"/>
  <c r="U37" i="5" s="1"/>
  <c r="BZ94" i="14" s="1"/>
  <c r="V37" i="5"/>
  <c r="S39" i="5"/>
  <c r="D134" i="14" s="1"/>
  <c r="N39" i="5"/>
  <c r="U39" i="5" s="1"/>
  <c r="F134" i="14" s="1"/>
  <c r="V39" i="5"/>
  <c r="S41" i="5"/>
  <c r="V134" i="14" s="1"/>
  <c r="N41" i="5"/>
  <c r="U41" i="5" s="1"/>
  <c r="X134" i="14" s="1"/>
  <c r="V41" i="5"/>
  <c r="S43" i="5"/>
  <c r="AN134" i="14" s="1"/>
  <c r="N43" i="5"/>
  <c r="U43" i="5" s="1"/>
  <c r="AP134" i="14" s="1"/>
  <c r="V43" i="5"/>
  <c r="S10" i="5"/>
  <c r="M14" i="14" s="1"/>
  <c r="N10" i="5"/>
  <c r="U10" i="5" s="1"/>
  <c r="O14" i="14" s="1"/>
  <c r="V10" i="5"/>
  <c r="S12" i="5"/>
  <c r="AE14" i="14" s="1"/>
  <c r="N12" i="5"/>
  <c r="U12" i="5" s="1"/>
  <c r="AG14" i="14" s="1"/>
  <c r="V12" i="5"/>
  <c r="V14" i="5"/>
  <c r="N14" i="5"/>
  <c r="U14" i="5" s="1"/>
  <c r="AY14" i="14" s="1"/>
  <c r="S14" i="5"/>
  <c r="AW14" i="14" s="1"/>
  <c r="V16" i="5"/>
  <c r="S16" i="5"/>
  <c r="BO14" i="14" s="1"/>
  <c r="N16" i="5"/>
  <c r="U16" i="5" s="1"/>
  <c r="BQ14" i="14" s="1"/>
  <c r="V18" i="5"/>
  <c r="S18" i="5"/>
  <c r="CG14" i="14" s="1"/>
  <c r="N18" i="5"/>
  <c r="U18" i="5" s="1"/>
  <c r="CI14" i="14" s="1"/>
  <c r="V20" i="5"/>
  <c r="S20" i="5"/>
  <c r="M54" i="14" s="1"/>
  <c r="N20" i="5"/>
  <c r="U20" i="5" s="1"/>
  <c r="O54" i="14" s="1"/>
  <c r="V22" i="5"/>
  <c r="S22" i="5"/>
  <c r="AE54" i="14" s="1"/>
  <c r="N22" i="5"/>
  <c r="U22" i="5" s="1"/>
  <c r="AG54" i="14" s="1"/>
  <c r="V24" i="5"/>
  <c r="S24" i="5"/>
  <c r="AW54" i="14" s="1"/>
  <c r="N24" i="5"/>
  <c r="U24" i="5" s="1"/>
  <c r="AY54" i="14" s="1"/>
  <c r="V26" i="5"/>
  <c r="S26" i="5"/>
  <c r="BO54" i="14" s="1"/>
  <c r="N26" i="5"/>
  <c r="U26" i="5" s="1"/>
  <c r="BQ54" i="14" s="1"/>
  <c r="V28" i="5"/>
  <c r="S28" i="5"/>
  <c r="CG54" i="14" s="1"/>
  <c r="N28" i="5"/>
  <c r="U28" i="5" s="1"/>
  <c r="CI54" i="14" s="1"/>
  <c r="V30" i="5"/>
  <c r="S30" i="5"/>
  <c r="M94" i="14" s="1"/>
  <c r="N30" i="5"/>
  <c r="U30" i="5" s="1"/>
  <c r="O94" i="14" s="1"/>
  <c r="V32" i="5"/>
  <c r="S32" i="5"/>
  <c r="AE94" i="14" s="1"/>
  <c r="N32" i="5"/>
  <c r="U32" i="5" s="1"/>
  <c r="AG94" i="14" s="1"/>
  <c r="V34" i="5"/>
  <c r="S34" i="5"/>
  <c r="AW94" i="14" s="1"/>
  <c r="N34" i="5"/>
  <c r="U34" i="5" s="1"/>
  <c r="AY94" i="14" s="1"/>
  <c r="V36" i="5"/>
  <c r="S36" i="5"/>
  <c r="BO94" i="14" s="1"/>
  <c r="N36" i="5"/>
  <c r="U36" i="5" s="1"/>
  <c r="BQ94" i="14" s="1"/>
  <c r="V38" i="5"/>
  <c r="S38" i="5"/>
  <c r="CG94" i="14" s="1"/>
  <c r="N38" i="5"/>
  <c r="U38" i="5" s="1"/>
  <c r="CI94" i="14" s="1"/>
  <c r="V40" i="5"/>
  <c r="S40" i="5"/>
  <c r="M134" i="14" s="1"/>
  <c r="N40" i="5"/>
  <c r="U40" i="5" s="1"/>
  <c r="O134" i="14" s="1"/>
  <c r="V42" i="5"/>
  <c r="S42" i="5"/>
  <c r="AE134" i="14" s="1"/>
  <c r="N42" i="5"/>
  <c r="U42" i="5" s="1"/>
  <c r="AG134" i="14" s="1"/>
  <c r="S11" i="2"/>
  <c r="N11" i="2"/>
  <c r="S13" i="2"/>
  <c r="N13" i="2"/>
  <c r="S15" i="2"/>
  <c r="N15" i="2"/>
  <c r="S17" i="2"/>
  <c r="N17" i="2"/>
  <c r="S19" i="2"/>
  <c r="N19" i="2"/>
  <c r="N21" i="2"/>
  <c r="U21" i="2" s="1"/>
  <c r="X53" i="14" s="1"/>
  <c r="S21" i="2"/>
  <c r="V21" i="2" s="1"/>
  <c r="N23" i="2"/>
  <c r="U23" i="2" s="1"/>
  <c r="AP53" i="14" s="1"/>
  <c r="S23" i="2"/>
  <c r="V23" i="2" s="1"/>
  <c r="N25" i="2"/>
  <c r="U25" i="2" s="1"/>
  <c r="BH53" i="14" s="1"/>
  <c r="S25" i="2"/>
  <c r="V25" i="2" s="1"/>
  <c r="N27" i="2"/>
  <c r="U27" i="2" s="1"/>
  <c r="BZ53" i="14" s="1"/>
  <c r="S27" i="2"/>
  <c r="V27" i="2" s="1"/>
  <c r="N29" i="2"/>
  <c r="U29" i="2" s="1"/>
  <c r="F93" i="14" s="1"/>
  <c r="S29" i="2"/>
  <c r="V29" i="2" s="1"/>
  <c r="N31" i="2"/>
  <c r="U31" i="2" s="1"/>
  <c r="X93" i="14" s="1"/>
  <c r="S31" i="2"/>
  <c r="V31" i="2" s="1"/>
  <c r="N33" i="2"/>
  <c r="U33" i="2" s="1"/>
  <c r="AP93" i="14" s="1"/>
  <c r="S33" i="2"/>
  <c r="V33" i="2" s="1"/>
  <c r="N35" i="2"/>
  <c r="U35" i="2" s="1"/>
  <c r="BH93" i="14" s="1"/>
  <c r="S35" i="2"/>
  <c r="V35" i="2" s="1"/>
  <c r="N37" i="2"/>
  <c r="U37" i="2" s="1"/>
  <c r="BZ93" i="14" s="1"/>
  <c r="S37" i="2"/>
  <c r="V37" i="2" s="1"/>
  <c r="N39" i="2"/>
  <c r="U39" i="2" s="1"/>
  <c r="F133" i="14" s="1"/>
  <c r="S39" i="2"/>
  <c r="V39" i="2" s="1"/>
  <c r="N41" i="2"/>
  <c r="U41" i="2" s="1"/>
  <c r="X133" i="14" s="1"/>
  <c r="S41" i="2"/>
  <c r="V41" i="2" s="1"/>
  <c r="N43" i="2"/>
  <c r="U43" i="2" s="1"/>
  <c r="AP133" i="14" s="1"/>
  <c r="S43" i="2"/>
  <c r="V43" i="2" s="1"/>
  <c r="O12" i="24"/>
  <c r="O14" i="24"/>
  <c r="O16" i="24"/>
  <c r="O18" i="24"/>
  <c r="O20" i="24"/>
  <c r="O22" i="24"/>
  <c r="O24" i="24"/>
  <c r="O26" i="24"/>
  <c r="O28" i="24"/>
  <c r="O30" i="24"/>
  <c r="O32" i="24"/>
  <c r="O34" i="24"/>
  <c r="O36" i="24"/>
  <c r="O38" i="24"/>
  <c r="O40" i="24"/>
  <c r="O42" i="24"/>
  <c r="O44" i="24"/>
  <c r="S10" i="2"/>
  <c r="N10" i="2"/>
  <c r="S12" i="2"/>
  <c r="N12" i="2"/>
  <c r="N14" i="2"/>
  <c r="S14" i="2"/>
  <c r="N16" i="2"/>
  <c r="S16" i="2"/>
  <c r="N18" i="2"/>
  <c r="S18" i="2"/>
  <c r="S20" i="2"/>
  <c r="N20" i="2"/>
  <c r="S22" i="2"/>
  <c r="V22" i="2" s="1"/>
  <c r="N22" i="2"/>
  <c r="U22" i="2" s="1"/>
  <c r="AG53" i="14" s="1"/>
  <c r="S24" i="2"/>
  <c r="V24" i="2" s="1"/>
  <c r="N24" i="2"/>
  <c r="U24" i="2" s="1"/>
  <c r="AY53" i="14" s="1"/>
  <c r="S26" i="2"/>
  <c r="V26" i="2" s="1"/>
  <c r="N26" i="2"/>
  <c r="U26" i="2" s="1"/>
  <c r="BQ53" i="14" s="1"/>
  <c r="S28" i="2"/>
  <c r="V28" i="2" s="1"/>
  <c r="N28" i="2"/>
  <c r="U28" i="2" s="1"/>
  <c r="CI53" i="14" s="1"/>
  <c r="S30" i="2"/>
  <c r="V30" i="2" s="1"/>
  <c r="N30" i="2"/>
  <c r="U30" i="2" s="1"/>
  <c r="O93" i="14" s="1"/>
  <c r="S32" i="2"/>
  <c r="V32" i="2" s="1"/>
  <c r="N32" i="2"/>
  <c r="U32" i="2" s="1"/>
  <c r="AG93" i="14" s="1"/>
  <c r="S34" i="2"/>
  <c r="V34" i="2" s="1"/>
  <c r="N34" i="2"/>
  <c r="U34" i="2" s="1"/>
  <c r="AY93" i="14" s="1"/>
  <c r="S36" i="2"/>
  <c r="V36" i="2" s="1"/>
  <c r="N36" i="2"/>
  <c r="U36" i="2" s="1"/>
  <c r="BQ93" i="14" s="1"/>
  <c r="S38" i="2"/>
  <c r="V38" i="2" s="1"/>
  <c r="N38" i="2"/>
  <c r="U38" i="2" s="1"/>
  <c r="CI93" i="14" s="1"/>
  <c r="S40" i="2"/>
  <c r="V40" i="2" s="1"/>
  <c r="N40" i="2"/>
  <c r="U40" i="2" s="1"/>
  <c r="O133" i="14" s="1"/>
  <c r="S42" i="2"/>
  <c r="V42" i="2" s="1"/>
  <c r="N42" i="2"/>
  <c r="U42" i="2" s="1"/>
  <c r="AG133" i="14" s="1"/>
  <c r="O13" i="24"/>
  <c r="O15" i="24"/>
  <c r="O17" i="24"/>
  <c r="O19" i="24"/>
  <c r="O21" i="24"/>
  <c r="O23" i="24"/>
  <c r="O25" i="24"/>
  <c r="O27" i="24"/>
  <c r="O29" i="24"/>
  <c r="O31" i="24"/>
  <c r="O33" i="24"/>
  <c r="O35" i="24"/>
  <c r="O37" i="24"/>
  <c r="O39" i="24"/>
  <c r="O41" i="24"/>
  <c r="O43" i="24"/>
  <c r="V8" i="10"/>
  <c r="S8" i="10"/>
  <c r="D17" i="14" s="1"/>
  <c r="N8" i="10"/>
  <c r="V8" i="9"/>
  <c r="W8" i="9" s="1"/>
  <c r="S8" i="9"/>
  <c r="D16" i="14" s="1"/>
  <c r="N8" i="9"/>
  <c r="U8" i="9" s="1"/>
  <c r="F16" i="14" s="1"/>
  <c r="S9" i="6"/>
  <c r="D15" i="14" s="1"/>
  <c r="N9" i="6"/>
  <c r="U9" i="6" s="1"/>
  <c r="F15" i="14" s="1"/>
  <c r="V9" i="6"/>
  <c r="S9" i="5"/>
  <c r="D14" i="14" s="1"/>
  <c r="N9" i="5"/>
  <c r="U9" i="5" s="1"/>
  <c r="F14" i="14" s="1"/>
  <c r="V9" i="5"/>
  <c r="G14" i="14"/>
  <c r="X9" i="5"/>
  <c r="H14" i="14" s="1"/>
  <c r="N9" i="2"/>
  <c r="U9" i="2" s="1"/>
  <c r="D13" i="14"/>
  <c r="Q5" i="2"/>
  <c r="BR55" i="14" l="1"/>
  <c r="X26" i="6"/>
  <c r="BS55" i="14" s="1"/>
  <c r="Y95" i="14"/>
  <c r="X31" i="6"/>
  <c r="Z95" i="14" s="1"/>
  <c r="AQ55" i="14"/>
  <c r="X23" i="6"/>
  <c r="AR55" i="14" s="1"/>
  <c r="BI15" i="14"/>
  <c r="X15" i="6"/>
  <c r="BJ15" i="14" s="1"/>
  <c r="AQ95" i="14"/>
  <c r="X33" i="6"/>
  <c r="AR95" i="14" s="1"/>
  <c r="BI55" i="14"/>
  <c r="X25" i="6"/>
  <c r="BJ55" i="14" s="1"/>
  <c r="CA15" i="14"/>
  <c r="X17" i="6"/>
  <c r="CB15" i="14" s="1"/>
  <c r="CJ55" i="14"/>
  <c r="X28" i="6"/>
  <c r="CK55" i="14" s="1"/>
  <c r="P55" i="14"/>
  <c r="X20" i="6"/>
  <c r="Q55" i="14" s="1"/>
  <c r="AH15" i="14"/>
  <c r="X12" i="6"/>
  <c r="AI15" i="14" s="1"/>
  <c r="AZ95" i="14"/>
  <c r="X34" i="6"/>
  <c r="BA95" i="14" s="1"/>
  <c r="P95" i="14"/>
  <c r="X30" i="6"/>
  <c r="Q95" i="14" s="1"/>
  <c r="AH55" i="14"/>
  <c r="X22" i="6"/>
  <c r="AI55" i="14" s="1"/>
  <c r="CJ15" i="14"/>
  <c r="X18" i="6"/>
  <c r="CK15" i="14" s="1"/>
  <c r="AZ15" i="14"/>
  <c r="X14" i="6"/>
  <c r="BA15" i="14" s="1"/>
  <c r="AQ135" i="14"/>
  <c r="X43" i="6"/>
  <c r="AR135" i="14" s="1"/>
  <c r="CA55" i="14"/>
  <c r="X27" i="6"/>
  <c r="CB55" i="14" s="1"/>
  <c r="G55" i="14"/>
  <c r="X19" i="6"/>
  <c r="H55" i="14" s="1"/>
  <c r="Y15" i="14"/>
  <c r="X11" i="6"/>
  <c r="Z15" i="14" s="1"/>
  <c r="G95" i="14"/>
  <c r="X29" i="6"/>
  <c r="H95" i="14" s="1"/>
  <c r="Y55" i="14"/>
  <c r="X21" i="6"/>
  <c r="Z55" i="14" s="1"/>
  <c r="AQ15" i="14"/>
  <c r="X13" i="6"/>
  <c r="AR15" i="14" s="1"/>
  <c r="X10" i="6"/>
  <c r="Q15" i="14" s="1"/>
  <c r="P15" i="14"/>
  <c r="AH95" i="14"/>
  <c r="X32" i="6"/>
  <c r="AI95" i="14" s="1"/>
  <c r="AZ55" i="14"/>
  <c r="X24" i="6"/>
  <c r="BA55" i="14" s="1"/>
  <c r="BR15" i="14"/>
  <c r="X16" i="6"/>
  <c r="BS15" i="14" s="1"/>
  <c r="X37" i="6"/>
  <c r="CB95" i="14" s="1"/>
  <c r="CA95" i="14"/>
  <c r="X42" i="6"/>
  <c r="AI135" i="14" s="1"/>
  <c r="AH135" i="14"/>
  <c r="X35" i="6"/>
  <c r="BJ95" i="14" s="1"/>
  <c r="BI95" i="14"/>
  <c r="X40" i="6"/>
  <c r="Q135" i="14" s="1"/>
  <c r="P135" i="14"/>
  <c r="X39" i="6"/>
  <c r="H135" i="14" s="1"/>
  <c r="G135" i="14"/>
  <c r="X36" i="6"/>
  <c r="BS95" i="14" s="1"/>
  <c r="BR95" i="14"/>
  <c r="X41" i="6"/>
  <c r="Z135" i="14" s="1"/>
  <c r="Y135" i="14"/>
  <c r="X38" i="6"/>
  <c r="CK95" i="14" s="1"/>
  <c r="CJ95" i="14"/>
  <c r="G15" i="14"/>
  <c r="X9" i="6"/>
  <c r="H15" i="14" s="1"/>
  <c r="U8" i="10"/>
  <c r="F17" i="14" s="1"/>
  <c r="O8" i="10"/>
  <c r="CG13" i="14"/>
  <c r="V18" i="2"/>
  <c r="U18" i="2" s="1"/>
  <c r="CI13" i="14" s="1"/>
  <c r="BO13" i="14"/>
  <c r="V16" i="2"/>
  <c r="U16" i="2" s="1"/>
  <c r="BQ13" i="14" s="1"/>
  <c r="AW13" i="14"/>
  <c r="V14" i="2"/>
  <c r="U14" i="2" s="1"/>
  <c r="AY13" i="14" s="1"/>
  <c r="D53" i="14"/>
  <c r="V19" i="2"/>
  <c r="U19" i="2" s="1"/>
  <c r="F53" i="14" s="1"/>
  <c r="BX13" i="14"/>
  <c r="V17" i="2"/>
  <c r="U17" i="2" s="1"/>
  <c r="BZ13" i="14" s="1"/>
  <c r="BF13" i="14"/>
  <c r="V15" i="2"/>
  <c r="U15" i="2" s="1"/>
  <c r="BH13" i="14" s="1"/>
  <c r="AN13" i="14"/>
  <c r="V13" i="2"/>
  <c r="U13" i="2" s="1"/>
  <c r="AP13" i="14" s="1"/>
  <c r="V13" i="14"/>
  <c r="V11" i="2"/>
  <c r="U11" i="2" s="1"/>
  <c r="X13" i="14" s="1"/>
  <c r="AE13" i="14"/>
  <c r="V12" i="2"/>
  <c r="U12" i="2" s="1"/>
  <c r="AG13" i="14" s="1"/>
  <c r="M13" i="14"/>
  <c r="V10" i="2"/>
  <c r="U10" i="2" s="1"/>
  <c r="O13" i="14" s="1"/>
  <c r="O43" i="2"/>
  <c r="O41" i="2"/>
  <c r="O39" i="2"/>
  <c r="O36" i="2"/>
  <c r="O33" i="2"/>
  <c r="O30" i="2"/>
  <c r="O27" i="2"/>
  <c r="O25" i="2"/>
  <c r="O22" i="2"/>
  <c r="O42" i="2"/>
  <c r="O40" i="2"/>
  <c r="O38" i="2"/>
  <c r="O37" i="2"/>
  <c r="O35" i="2"/>
  <c r="O34" i="2"/>
  <c r="O32" i="2"/>
  <c r="O31" i="2"/>
  <c r="O29" i="2"/>
  <c r="O28" i="2"/>
  <c r="O26" i="2"/>
  <c r="O24" i="2"/>
  <c r="O23" i="2"/>
  <c r="O21" i="2"/>
  <c r="O20" i="2"/>
  <c r="O18" i="2"/>
  <c r="O15" i="2"/>
  <c r="O12" i="2"/>
  <c r="O10" i="2"/>
  <c r="O19" i="2"/>
  <c r="O17" i="2"/>
  <c r="O16" i="2"/>
  <c r="O14" i="2"/>
  <c r="O13" i="2"/>
  <c r="O11" i="2"/>
  <c r="O8" i="2"/>
  <c r="O9" i="2"/>
  <c r="F13" i="14"/>
  <c r="W8" i="10" l="1"/>
  <c r="Q8" i="10"/>
  <c r="P8" i="10"/>
  <c r="Q8" i="2"/>
  <c r="P8" i="2"/>
  <c r="T8" i="2" s="1"/>
  <c r="P13" i="2"/>
  <c r="Q13" i="2"/>
  <c r="Y13" i="2"/>
  <c r="BU13" i="12" s="1"/>
  <c r="BV13" i="12" s="1"/>
  <c r="P16" i="2"/>
  <c r="Q16" i="2"/>
  <c r="Y16" i="2"/>
  <c r="BU16" i="12" s="1"/>
  <c r="BV16" i="12" s="1"/>
  <c r="P19" i="2"/>
  <c r="Y19" i="2" s="1"/>
  <c r="BU19" i="12" s="1"/>
  <c r="BV19" i="12" s="1"/>
  <c r="Q19" i="2"/>
  <c r="Q12" i="2"/>
  <c r="P12" i="2"/>
  <c r="Y12" i="2" s="1"/>
  <c r="BU12" i="12" s="1"/>
  <c r="BV12" i="12" s="1"/>
  <c r="P18" i="2"/>
  <c r="Q18" i="2"/>
  <c r="Y18" i="2"/>
  <c r="BU18" i="12" s="1"/>
  <c r="BV18" i="12" s="1"/>
  <c r="Q21" i="2"/>
  <c r="P21" i="2"/>
  <c r="Y21" i="2" s="1"/>
  <c r="BU21" i="12" s="1"/>
  <c r="BV21" i="12" s="1"/>
  <c r="P24" i="2"/>
  <c r="Y24" i="2" s="1"/>
  <c r="BU24" i="12" s="1"/>
  <c r="BV24" i="12" s="1"/>
  <c r="Q24" i="2"/>
  <c r="P28" i="2"/>
  <c r="Y28" i="2" s="1"/>
  <c r="BU28" i="12" s="1"/>
  <c r="BV28" i="12" s="1"/>
  <c r="Q28" i="2"/>
  <c r="P31" i="2"/>
  <c r="Y31" i="2" s="1"/>
  <c r="BU31" i="12" s="1"/>
  <c r="BV31" i="12" s="1"/>
  <c r="Q31" i="2"/>
  <c r="Q34" i="2"/>
  <c r="P34" i="2"/>
  <c r="Y34" i="2" s="1"/>
  <c r="BU34" i="12" s="1"/>
  <c r="BV34" i="12" s="1"/>
  <c r="Q37" i="2"/>
  <c r="P37" i="2"/>
  <c r="Y37" i="2" s="1"/>
  <c r="BU37" i="12" s="1"/>
  <c r="BV37" i="12" s="1"/>
  <c r="P40" i="2"/>
  <c r="Q40" i="2"/>
  <c r="Y40" i="2"/>
  <c r="BU40" i="12" s="1"/>
  <c r="BV40" i="12" s="1"/>
  <c r="P22" i="2"/>
  <c r="Y22" i="2" s="1"/>
  <c r="BU22" i="12" s="1"/>
  <c r="BV22" i="12" s="1"/>
  <c r="Q22" i="2"/>
  <c r="P27" i="2"/>
  <c r="Y27" i="2" s="1"/>
  <c r="BU27" i="12" s="1"/>
  <c r="BV27" i="12" s="1"/>
  <c r="Q27" i="2"/>
  <c r="Q33" i="2"/>
  <c r="P33" i="2"/>
  <c r="Y33" i="2" s="1"/>
  <c r="BU33" i="12" s="1"/>
  <c r="BV33" i="12" s="1"/>
  <c r="P39" i="2"/>
  <c r="Y39" i="2" s="1"/>
  <c r="BU39" i="12" s="1"/>
  <c r="BV39" i="12" s="1"/>
  <c r="Q39" i="2"/>
  <c r="P43" i="2"/>
  <c r="Y43" i="2" s="1"/>
  <c r="BU43" i="12" s="1"/>
  <c r="BV43" i="12" s="1"/>
  <c r="Q43" i="2"/>
  <c r="P9" i="2"/>
  <c r="Y9" i="2" s="1"/>
  <c r="Q9" i="2"/>
  <c r="P11" i="2"/>
  <c r="Y11" i="2" s="1"/>
  <c r="BU11" i="12" s="1"/>
  <c r="BV11" i="12" s="1"/>
  <c r="Q11" i="2"/>
  <c r="P14" i="2"/>
  <c r="Q14" i="2"/>
  <c r="Y14" i="2"/>
  <c r="BU14" i="12" s="1"/>
  <c r="BV14" i="12" s="1"/>
  <c r="P17" i="2"/>
  <c r="Y17" i="2" s="1"/>
  <c r="BU17" i="12" s="1"/>
  <c r="BV17" i="12" s="1"/>
  <c r="Q17" i="2"/>
  <c r="P10" i="2"/>
  <c r="Y10" i="2" s="1"/>
  <c r="BU10" i="12" s="1"/>
  <c r="BV10" i="12" s="1"/>
  <c r="Q10" i="2"/>
  <c r="P15" i="2"/>
  <c r="Y15" i="2" s="1"/>
  <c r="BU15" i="12" s="1"/>
  <c r="BV15" i="12" s="1"/>
  <c r="Q15" i="2"/>
  <c r="Q20" i="2"/>
  <c r="P20" i="2"/>
  <c r="P23" i="2"/>
  <c r="Q23" i="2"/>
  <c r="Y23" i="2"/>
  <c r="BU23" i="12" s="1"/>
  <c r="BV23" i="12" s="1"/>
  <c r="P26" i="2"/>
  <c r="Y26" i="2" s="1"/>
  <c r="BU26" i="12" s="1"/>
  <c r="BV26" i="12" s="1"/>
  <c r="Q26" i="2"/>
  <c r="Q29" i="2"/>
  <c r="P29" i="2"/>
  <c r="Y29" i="2" s="1"/>
  <c r="BU29" i="12" s="1"/>
  <c r="BV29" i="12" s="1"/>
  <c r="P32" i="2"/>
  <c r="Y32" i="2" s="1"/>
  <c r="BU32" i="12" s="1"/>
  <c r="BV32" i="12" s="1"/>
  <c r="Q32" i="2"/>
  <c r="P35" i="2"/>
  <c r="Y35" i="2" s="1"/>
  <c r="BU35" i="12" s="1"/>
  <c r="BV35" i="12" s="1"/>
  <c r="Q35" i="2"/>
  <c r="P38" i="2"/>
  <c r="Y38" i="2" s="1"/>
  <c r="BU38" i="12" s="1"/>
  <c r="BV38" i="12" s="1"/>
  <c r="Q38" i="2"/>
  <c r="Q42" i="2"/>
  <c r="P42" i="2"/>
  <c r="Y42" i="2" s="1"/>
  <c r="BU42" i="12" s="1"/>
  <c r="BV42" i="12" s="1"/>
  <c r="P25" i="2"/>
  <c r="Y25" i="2" s="1"/>
  <c r="BU25" i="12" s="1"/>
  <c r="BV25" i="12" s="1"/>
  <c r="Q25" i="2"/>
  <c r="P30" i="2"/>
  <c r="Y30" i="2" s="1"/>
  <c r="BU30" i="12" s="1"/>
  <c r="BV30" i="12" s="1"/>
  <c r="Q30" i="2"/>
  <c r="P36" i="2"/>
  <c r="Y36" i="2" s="1"/>
  <c r="BU36" i="12" s="1"/>
  <c r="BV36" i="12" s="1"/>
  <c r="Q36" i="2"/>
  <c r="Q41" i="2"/>
  <c r="P41" i="2"/>
  <c r="Y41" i="2" s="1"/>
  <c r="BU41" i="12" s="1"/>
  <c r="BV41" i="12" s="1"/>
  <c r="U20" i="2"/>
  <c r="O53" i="14" s="1"/>
  <c r="M53" i="14"/>
  <c r="V20" i="2"/>
  <c r="Y8" i="10" l="1"/>
  <c r="BU9" i="12" s="1"/>
  <c r="BV9" i="12" s="1"/>
  <c r="T8" i="10"/>
  <c r="E17" i="14" s="1"/>
  <c r="T20" i="2"/>
  <c r="W20" i="2" s="1"/>
  <c r="X20" i="2" s="1"/>
  <c r="Q53" i="14" s="1"/>
  <c r="O44" i="1"/>
  <c r="L44" i="1" s="1"/>
  <c r="T41" i="2"/>
  <c r="T36" i="2"/>
  <c r="O28" i="1"/>
  <c r="L28" i="1" s="1"/>
  <c r="T25" i="2"/>
  <c r="T42" i="2"/>
  <c r="O41" i="1"/>
  <c r="L41" i="1" s="1"/>
  <c r="T38" i="2"/>
  <c r="O35" i="1"/>
  <c r="L35" i="1" s="1"/>
  <c r="T32" i="2"/>
  <c r="O32" i="1"/>
  <c r="L32" i="1" s="1"/>
  <c r="T29" i="2"/>
  <c r="O29" i="1"/>
  <c r="L29" i="1" s="1"/>
  <c r="T26" i="2"/>
  <c r="T10" i="2"/>
  <c r="O17" i="1"/>
  <c r="L17" i="1" s="1"/>
  <c r="T14" i="2"/>
  <c r="T9" i="2"/>
  <c r="O42" i="1"/>
  <c r="L42" i="1" s="1"/>
  <c r="T39" i="2"/>
  <c r="O36" i="1"/>
  <c r="L36" i="1" s="1"/>
  <c r="T33" i="2"/>
  <c r="O30" i="1"/>
  <c r="L30" i="1" s="1"/>
  <c r="T27" i="2"/>
  <c r="T40" i="2"/>
  <c r="O40" i="1"/>
  <c r="L40" i="1" s="1"/>
  <c r="T37" i="2"/>
  <c r="O31" i="1"/>
  <c r="L31" i="1" s="1"/>
  <c r="T28" i="2"/>
  <c r="O19" i="1"/>
  <c r="L19" i="1" s="1"/>
  <c r="T16" i="2"/>
  <c r="O39" i="1"/>
  <c r="L39" i="1" s="1"/>
  <c r="Y20" i="2"/>
  <c r="BU20" i="12" s="1"/>
  <c r="BV20" i="12" s="1"/>
  <c r="O23" i="1" s="1"/>
  <c r="L23" i="1" s="1"/>
  <c r="O43" i="1"/>
  <c r="L43" i="1" s="1"/>
  <c r="Y8" i="2"/>
  <c r="O33" i="1"/>
  <c r="L33" i="1" s="1"/>
  <c r="T30" i="2"/>
  <c r="O38" i="1"/>
  <c r="L38" i="1" s="1"/>
  <c r="T35" i="2"/>
  <c r="O26" i="1"/>
  <c r="L26" i="1" s="1"/>
  <c r="T23" i="2"/>
  <c r="O18" i="1"/>
  <c r="L18" i="1" s="1"/>
  <c r="T15" i="2"/>
  <c r="O20" i="1"/>
  <c r="L20" i="1" s="1"/>
  <c r="T17" i="2"/>
  <c r="O14" i="1"/>
  <c r="L14" i="1" s="1"/>
  <c r="T11" i="2"/>
  <c r="O46" i="1"/>
  <c r="L46" i="1" s="1"/>
  <c r="T43" i="2"/>
  <c r="O25" i="1"/>
  <c r="L25" i="1" s="1"/>
  <c r="T22" i="2"/>
  <c r="O37" i="1"/>
  <c r="L37" i="1" s="1"/>
  <c r="T34" i="2"/>
  <c r="O34" i="1"/>
  <c r="L34" i="1" s="1"/>
  <c r="T31" i="2"/>
  <c r="O27" i="1"/>
  <c r="L27" i="1" s="1"/>
  <c r="T24" i="2"/>
  <c r="O24" i="1"/>
  <c r="L24" i="1" s="1"/>
  <c r="T21" i="2"/>
  <c r="O21" i="1"/>
  <c r="L21" i="1" s="1"/>
  <c r="T18" i="2"/>
  <c r="O15" i="1"/>
  <c r="L15" i="1" s="1"/>
  <c r="T12" i="2"/>
  <c r="O22" i="1"/>
  <c r="L22" i="1" s="1"/>
  <c r="T19" i="2"/>
  <c r="O16" i="1"/>
  <c r="L16" i="1" s="1"/>
  <c r="T13" i="2"/>
  <c r="O45" i="1"/>
  <c r="L45" i="1" s="1"/>
  <c r="P53" i="14"/>
  <c r="H49" i="1" l="1"/>
  <c r="H50" i="1" s="1"/>
  <c r="N53" i="14"/>
  <c r="D49" i="1"/>
  <c r="D50" i="1" s="1"/>
  <c r="AO13" i="14"/>
  <c r="W13" i="2"/>
  <c r="W19" i="2"/>
  <c r="E53" i="14"/>
  <c r="AF13" i="14"/>
  <c r="W12" i="2"/>
  <c r="CH13" i="14"/>
  <c r="W18" i="2"/>
  <c r="W53" i="14"/>
  <c r="V53" i="14" s="1"/>
  <c r="W21" i="2"/>
  <c r="AX53" i="14"/>
  <c r="AW53" i="14" s="1"/>
  <c r="W24" i="2"/>
  <c r="W93" i="14"/>
  <c r="V93" i="14" s="1"/>
  <c r="W31" i="2"/>
  <c r="AX93" i="14"/>
  <c r="AW93" i="14" s="1"/>
  <c r="W34" i="2"/>
  <c r="AF53" i="14"/>
  <c r="AE53" i="14" s="1"/>
  <c r="W22" i="2"/>
  <c r="AO133" i="14"/>
  <c r="AN133" i="14" s="1"/>
  <c r="W43" i="2"/>
  <c r="W13" i="14"/>
  <c r="W11" i="2"/>
  <c r="BY13" i="14"/>
  <c r="W17" i="2"/>
  <c r="BG13" i="14"/>
  <c r="W15" i="2"/>
  <c r="AO53" i="14"/>
  <c r="AN53" i="14" s="1"/>
  <c r="W23" i="2"/>
  <c r="BG93" i="14"/>
  <c r="BF93" i="14" s="1"/>
  <c r="W35" i="2"/>
  <c r="N93" i="14"/>
  <c r="M93" i="14" s="1"/>
  <c r="W30" i="2"/>
  <c r="BP13" i="14"/>
  <c r="W16" i="2"/>
  <c r="CH53" i="14"/>
  <c r="CG53" i="14" s="1"/>
  <c r="W28" i="2"/>
  <c r="BY93" i="14"/>
  <c r="BX93" i="14" s="1"/>
  <c r="W37" i="2"/>
  <c r="N133" i="14"/>
  <c r="M133" i="14" s="1"/>
  <c r="W40" i="2"/>
  <c r="BY53" i="14"/>
  <c r="BX53" i="14" s="1"/>
  <c r="W27" i="2"/>
  <c r="AO93" i="14"/>
  <c r="AN93" i="14" s="1"/>
  <c r="W33" i="2"/>
  <c r="E133" i="14"/>
  <c r="D133" i="14" s="1"/>
  <c r="W39" i="2"/>
  <c r="W9" i="2"/>
  <c r="X9" i="2" s="1"/>
  <c r="H13" i="14" s="1"/>
  <c r="G13" i="14" s="1"/>
  <c r="E13" i="14"/>
  <c r="AX13" i="14"/>
  <c r="W14" i="2"/>
  <c r="N13" i="14"/>
  <c r="W10" i="2"/>
  <c r="BP53" i="14"/>
  <c r="BO53" i="14" s="1"/>
  <c r="W26" i="2"/>
  <c r="E93" i="14"/>
  <c r="D93" i="14" s="1"/>
  <c r="W29" i="2"/>
  <c r="AF93" i="14"/>
  <c r="AE93" i="14" s="1"/>
  <c r="W32" i="2"/>
  <c r="CH93" i="14"/>
  <c r="CG93" i="14" s="1"/>
  <c r="W38" i="2"/>
  <c r="AF133" i="14"/>
  <c r="AE133" i="14" s="1"/>
  <c r="W42" i="2"/>
  <c r="BG53" i="14"/>
  <c r="BF53" i="14" s="1"/>
  <c r="W25" i="2"/>
  <c r="BP93" i="14"/>
  <c r="BO93" i="14" s="1"/>
  <c r="W36" i="2"/>
  <c r="W133" i="14"/>
  <c r="V133" i="14" s="1"/>
  <c r="W41" i="2"/>
  <c r="J12" i="1"/>
  <c r="O12" i="1" l="1"/>
  <c r="L12" i="1" s="1"/>
  <c r="X19" i="2"/>
  <c r="H53" i="14" s="1"/>
  <c r="G53" i="14"/>
  <c r="Y133" i="14"/>
  <c r="X41" i="2"/>
  <c r="Z133" i="14" s="1"/>
  <c r="BR93" i="14"/>
  <c r="X36" i="2"/>
  <c r="BS93" i="14" s="1"/>
  <c r="BI53" i="14"/>
  <c r="X25" i="2"/>
  <c r="BJ53" i="14" s="1"/>
  <c r="AH133" i="14"/>
  <c r="X42" i="2"/>
  <c r="AI133" i="14" s="1"/>
  <c r="CJ93" i="14"/>
  <c r="X38" i="2"/>
  <c r="CK93" i="14" s="1"/>
  <c r="AH93" i="14"/>
  <c r="X32" i="2"/>
  <c r="AI93" i="14" s="1"/>
  <c r="G93" i="14"/>
  <c r="X29" i="2"/>
  <c r="H93" i="14" s="1"/>
  <c r="BR53" i="14"/>
  <c r="X26" i="2"/>
  <c r="BS53" i="14" s="1"/>
  <c r="P13" i="14"/>
  <c r="X10" i="2"/>
  <c r="Q13" i="14" s="1"/>
  <c r="AZ13" i="14"/>
  <c r="AZ18" i="14" s="1"/>
  <c r="BA18" i="14" s="1"/>
  <c r="X14" i="2"/>
  <c r="BA13" i="14" s="1"/>
  <c r="G133" i="14"/>
  <c r="X39" i="2"/>
  <c r="H133" i="14" s="1"/>
  <c r="AQ93" i="14"/>
  <c r="X33" i="2"/>
  <c r="AR93" i="14" s="1"/>
  <c r="CA53" i="14"/>
  <c r="X27" i="2"/>
  <c r="CB53" i="14" s="1"/>
  <c r="P133" i="14"/>
  <c r="X40" i="2"/>
  <c r="Q133" i="14" s="1"/>
  <c r="CA93" i="14"/>
  <c r="X37" i="2"/>
  <c r="CB93" i="14" s="1"/>
  <c r="CJ53" i="14"/>
  <c r="X28" i="2"/>
  <c r="CK53" i="14" s="1"/>
  <c r="BR13" i="14"/>
  <c r="X16" i="2"/>
  <c r="BS13" i="14" s="1"/>
  <c r="P93" i="14"/>
  <c r="X30" i="2"/>
  <c r="Q93" i="14" s="1"/>
  <c r="BI93" i="14"/>
  <c r="X35" i="2"/>
  <c r="BJ93" i="14" s="1"/>
  <c r="AQ53" i="14"/>
  <c r="X23" i="2"/>
  <c r="AR53" i="14" s="1"/>
  <c r="BI13" i="14"/>
  <c r="X15" i="2"/>
  <c r="BJ13" i="14" s="1"/>
  <c r="CA13" i="14"/>
  <c r="X17" i="2"/>
  <c r="CB13" i="14" s="1"/>
  <c r="Y13" i="14"/>
  <c r="Y18" i="14" s="1"/>
  <c r="Z18" i="14" s="1"/>
  <c r="X11" i="2"/>
  <c r="Z13" i="14" s="1"/>
  <c r="AQ133" i="14"/>
  <c r="X43" i="2"/>
  <c r="AR133" i="14" s="1"/>
  <c r="AH53" i="14"/>
  <c r="X22" i="2"/>
  <c r="AI53" i="14" s="1"/>
  <c r="AZ93" i="14"/>
  <c r="X34" i="2"/>
  <c r="BA93" i="14" s="1"/>
  <c r="Y93" i="14"/>
  <c r="X31" i="2"/>
  <c r="Z93" i="14" s="1"/>
  <c r="AZ53" i="14"/>
  <c r="X24" i="2"/>
  <c r="BA53" i="14" s="1"/>
  <c r="Y53" i="14"/>
  <c r="X21" i="2"/>
  <c r="Z53" i="14" s="1"/>
  <c r="X18" i="2"/>
  <c r="CK13" i="14" s="1"/>
  <c r="CJ13" i="14"/>
  <c r="AH13" i="14"/>
  <c r="X12" i="2"/>
  <c r="AI13" i="14" s="1"/>
  <c r="AQ13" i="14"/>
  <c r="X13" i="2"/>
  <c r="AR13" i="14" s="1"/>
  <c r="W8" i="2" l="1"/>
  <c r="X8" i="2"/>
  <c r="W29" i="5"/>
  <c r="G94" i="14" s="1"/>
  <c r="G98" i="14" s="1"/>
  <c r="H98" i="14" s="1"/>
  <c r="W39" i="5"/>
  <c r="G134" i="14" s="1"/>
  <c r="G138" i="14" s="1"/>
  <c r="H138" i="14" s="1"/>
  <c r="W37" i="5"/>
  <c r="CA94" i="14" s="1"/>
  <c r="CA98" i="14" s="1"/>
  <c r="CB98" i="14" s="1"/>
  <c r="W16" i="5"/>
  <c r="BR14" i="14" s="1"/>
  <c r="BR18" i="14" s="1"/>
  <c r="BS18" i="14" s="1"/>
  <c r="W15" i="5"/>
  <c r="BI14" i="14" s="1"/>
  <c r="BI18" i="14" s="1"/>
  <c r="BJ18" i="14" s="1"/>
  <c r="W36" i="5"/>
  <c r="BR94" i="14" s="1"/>
  <c r="BR98" i="14" s="1"/>
  <c r="BS98" i="14" s="1"/>
  <c r="W43" i="5"/>
  <c r="AQ134" i="14" s="1"/>
  <c r="AQ138" i="14" s="1"/>
  <c r="AR138" i="14" s="1"/>
  <c r="W24" i="5"/>
  <c r="AZ54" i="14" s="1"/>
  <c r="AZ58" i="14" s="1"/>
  <c r="BA58" i="14" s="1"/>
  <c r="W41" i="5"/>
  <c r="Y134" i="14" s="1"/>
  <c r="Y138" i="14" s="1"/>
  <c r="Z138" i="14" s="1"/>
  <c r="W38" i="5"/>
  <c r="CJ94" i="14" s="1"/>
  <c r="CJ98" i="14" s="1"/>
  <c r="CK98" i="14" s="1"/>
  <c r="W10" i="5"/>
  <c r="P14" i="14" s="1"/>
  <c r="W33" i="5"/>
  <c r="AQ94" i="14" s="1"/>
  <c r="AQ98" i="14" s="1"/>
  <c r="AR98" i="14" s="1"/>
  <c r="W40" i="5"/>
  <c r="P134" i="14" s="1"/>
  <c r="P138" i="14" s="1"/>
  <c r="Q138" i="14" s="1"/>
  <c r="W28" i="5"/>
  <c r="CJ54" i="14" s="1"/>
  <c r="CJ58" i="14" s="1"/>
  <c r="CK58" i="14" s="1"/>
  <c r="W30" i="5"/>
  <c r="P94" i="14" s="1"/>
  <c r="P98" i="14" s="1"/>
  <c r="Q98" i="14" s="1"/>
  <c r="W23" i="5"/>
  <c r="AQ54" i="14" s="1"/>
  <c r="AQ58" i="14" s="1"/>
  <c r="AR58" i="14" s="1"/>
  <c r="W17" i="5"/>
  <c r="CA14" i="14" s="1"/>
  <c r="CA18" i="14" s="1"/>
  <c r="CB18" i="14" s="1"/>
  <c r="W18" i="5"/>
  <c r="CJ14" i="14" s="1"/>
  <c r="CJ18" i="14" s="1"/>
  <c r="CK18" i="14" s="1"/>
  <c r="W42" i="5"/>
  <c r="AH134" i="14" s="1"/>
  <c r="AH138" i="14" s="1"/>
  <c r="AI138" i="14" s="1"/>
  <c r="W26" i="5"/>
  <c r="BR54" i="14" s="1"/>
  <c r="BR58" i="14" s="1"/>
  <c r="BS58" i="14" s="1"/>
  <c r="W22" i="5"/>
  <c r="AH54" i="14" s="1"/>
  <c r="AH58" i="14" s="1"/>
  <c r="AI58" i="14" s="1"/>
  <c r="W31" i="5"/>
  <c r="Y94" i="14" s="1"/>
  <c r="Y98" i="14" s="1"/>
  <c r="Z98" i="14" s="1"/>
  <c r="W21" i="5"/>
  <c r="Y54" i="14" s="1"/>
  <c r="Y58" i="14" s="1"/>
  <c r="Z58" i="14" s="1"/>
  <c r="W13" i="5"/>
  <c r="AQ14" i="14" s="1"/>
  <c r="AQ18" i="14" s="1"/>
  <c r="AR18" i="14" s="1"/>
  <c r="W25" i="5"/>
  <c r="BI54" i="14" s="1"/>
  <c r="BI58" i="14" s="1"/>
  <c r="BJ58" i="14" s="1"/>
  <c r="W27" i="5"/>
  <c r="CA54" i="14" s="1"/>
  <c r="CA58" i="14" s="1"/>
  <c r="CB58" i="14" s="1"/>
  <c r="W35" i="5"/>
  <c r="BI94" i="14" s="1"/>
  <c r="BI98" i="14" s="1"/>
  <c r="BJ98" i="14" s="1"/>
  <c r="W19" i="5"/>
  <c r="G54" i="14" s="1"/>
  <c r="G58" i="14" s="1"/>
  <c r="H58" i="14" s="1"/>
  <c r="W32" i="5"/>
  <c r="AH94" i="14" s="1"/>
  <c r="AH98" i="14" s="1"/>
  <c r="AI98" i="14" s="1"/>
  <c r="W34" i="5"/>
  <c r="AZ94" i="14" s="1"/>
  <c r="AZ98" i="14" s="1"/>
  <c r="BA98" i="14" s="1"/>
  <c r="W12" i="5"/>
  <c r="AH14" i="14" s="1"/>
  <c r="AH18" i="14" s="1"/>
  <c r="AI18" i="14" s="1"/>
  <c r="W20" i="5"/>
  <c r="P54" i="14" s="1"/>
  <c r="P58" i="14" s="1"/>
  <c r="Q58" i="14" s="1"/>
  <c r="X15" i="5"/>
  <c r="BJ14" i="14" s="1"/>
  <c r="X28" i="5"/>
  <c r="CK54" i="14" s="1"/>
  <c r="X37" i="5"/>
  <c r="CB94" i="14" s="1"/>
  <c r="X39" i="5"/>
  <c r="H134" i="14" s="1"/>
  <c r="G16" i="14"/>
  <c r="X40" i="5" l="1"/>
  <c r="Q134" i="14" s="1"/>
  <c r="X42" i="5"/>
  <c r="AI134" i="14" s="1"/>
  <c r="X12" i="5"/>
  <c r="AI14" i="14" s="1"/>
  <c r="X29" i="5"/>
  <c r="H94" i="14" s="1"/>
  <c r="X25" i="5"/>
  <c r="BJ54" i="14" s="1"/>
  <c r="X32" i="5"/>
  <c r="AI94" i="14" s="1"/>
  <c r="X10" i="5"/>
  <c r="Q14" i="14" s="1"/>
  <c r="X20" i="5"/>
  <c r="Q54" i="14" s="1"/>
  <c r="X27" i="5"/>
  <c r="CB54" i="14" s="1"/>
  <c r="X36" i="5"/>
  <c r="BS94" i="14" s="1"/>
  <c r="X13" i="5"/>
  <c r="AR14" i="14" s="1"/>
  <c r="X34" i="5"/>
  <c r="BA94" i="14" s="1"/>
  <c r="X24" i="5"/>
  <c r="BA54" i="14" s="1"/>
  <c r="X23" i="5"/>
  <c r="AR54" i="14" s="1"/>
  <c r="X18" i="5"/>
  <c r="CK14" i="14" s="1"/>
  <c r="X22" i="5"/>
  <c r="AI54" i="14" s="1"/>
  <c r="X35" i="5"/>
  <c r="BJ94" i="14" s="1"/>
  <c r="X43" i="5"/>
  <c r="AR134" i="14" s="1"/>
  <c r="X41" i="5"/>
  <c r="Z134" i="14" s="1"/>
  <c r="X26" i="5"/>
  <c r="BS54" i="14" s="1"/>
  <c r="X33" i="5"/>
  <c r="AR94" i="14" s="1"/>
  <c r="X21" i="5"/>
  <c r="Z54" i="14" s="1"/>
  <c r="X30" i="5"/>
  <c r="Q94" i="14" s="1"/>
  <c r="X38" i="5"/>
  <c r="CK94" i="14" s="1"/>
  <c r="X31" i="5"/>
  <c r="Z94" i="14" s="1"/>
  <c r="X19" i="5"/>
  <c r="H54" i="14" s="1"/>
  <c r="X17" i="5"/>
  <c r="CB14" i="14" s="1"/>
  <c r="X16" i="5"/>
  <c r="BS14" i="14" s="1"/>
  <c r="X8" i="9"/>
  <c r="H16" i="14" s="1"/>
  <c r="P16" i="14"/>
  <c r="X8" i="10"/>
  <c r="H17" i="14" s="1"/>
  <c r="X9" i="9" l="1"/>
  <c r="Q16" i="14" s="1"/>
  <c r="G17" i="14"/>
  <c r="G18" i="14" s="1"/>
  <c r="H18" i="14" s="1"/>
  <c r="P17" i="14"/>
  <c r="P18" i="14" s="1"/>
  <c r="Q18" i="14" s="1"/>
  <c r="X9" i="10" l="1"/>
  <c r="Q17" i="14" s="1"/>
  <c r="W7" i="9"/>
  <c r="X7" i="9" s="1"/>
  <c r="W7" i="10"/>
  <c r="X7" i="10" s="1"/>
  <c r="W8" i="5"/>
  <c r="X8" i="5" s="1"/>
  <c r="W8" i="6"/>
  <c r="X8" i="6" s="1"/>
  <c r="BO10" i="12" l="1"/>
  <c r="BP10" i="12"/>
  <c r="BS10" i="12"/>
  <c r="N13" i="1"/>
  <c r="J13" i="1" s="1"/>
  <c r="J49" i="1" s="1"/>
  <c r="J50" i="1" s="1"/>
  <c r="BO8" i="12"/>
  <c r="BP8" i="12"/>
  <c r="N24" i="14"/>
  <c r="J51" i="1" l="1"/>
  <c r="O13" i="1"/>
  <c r="L13" i="1" s="1"/>
  <c r="L51" i="1" l="1"/>
  <c r="L49" i="1"/>
  <c r="L50" i="1" s="1"/>
</calcChain>
</file>

<file path=xl/comments1.xml><?xml version="1.0" encoding="utf-8"?>
<comments xmlns="http://schemas.openxmlformats.org/spreadsheetml/2006/main">
  <authors>
    <author>ف. الكبسي</author>
  </authors>
  <commentList>
    <comment ref="D6" authorId="0">
      <text>
        <r>
          <rPr>
            <b/>
            <sz val="11"/>
            <color indexed="81"/>
            <rFont val="Tahoma"/>
            <family val="2"/>
          </rPr>
          <t>الطالب/ة المختبر يوضع أمام اسمه حرف خ 
أما الطالب/ة الذي لم يتم اختباره يترك أمام إسمه فارغًا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12"/>
            <color indexed="81"/>
            <rFont val="Tahoma"/>
            <family val="2"/>
          </rPr>
          <t>أدرج درجة الخصم في الخطأ الواحد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12"/>
            <color indexed="81"/>
            <rFont val="Tahoma"/>
            <family val="2"/>
          </rPr>
          <t>أدرج درجة الخصم للخطأ الواحد</t>
        </r>
      </text>
    </comment>
    <comment ref="I8" authorId="0">
      <text>
        <r>
          <rPr>
            <b/>
            <sz val="12"/>
            <color indexed="81"/>
            <rFont val="Tahoma"/>
            <family val="2"/>
          </rPr>
          <t>أدرج درجة الخصم للخطأ الواحد</t>
        </r>
      </text>
    </comment>
    <comment ref="K8" authorId="0">
      <text>
        <r>
          <rPr>
            <b/>
            <sz val="12"/>
            <color indexed="81"/>
            <rFont val="Tahoma"/>
            <family val="2"/>
          </rPr>
          <t>أدرج درجة الخصم للخطأ الواحد</t>
        </r>
      </text>
    </comment>
    <comment ref="M8" authorId="0">
      <text>
        <r>
          <rPr>
            <b/>
            <sz val="12"/>
            <color indexed="81"/>
            <rFont val="Tahoma"/>
            <family val="2"/>
          </rPr>
          <t>أدرج درجة الخصم للخطأ الواحد</t>
        </r>
      </text>
    </comment>
  </commentList>
</comments>
</file>

<file path=xl/comments10.xml><?xml version="1.0" encoding="utf-8"?>
<comments xmlns="http://schemas.openxmlformats.org/spreadsheetml/2006/main">
  <authors>
    <author>ف. الكبسي</author>
  </authors>
  <commentList>
    <comment ref="D6" authorId="0">
      <text>
        <r>
          <rPr>
            <b/>
            <sz val="11"/>
            <color indexed="81"/>
            <rFont val="Tahoma"/>
            <family val="2"/>
          </rPr>
          <t>الطالب/ة المختبر يوضع أمام اسمه حرف خ 
أما الطالب/ة الذي لم يتم اختباره يترك أمام إسمه فارغًا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12"/>
            <color indexed="81"/>
            <rFont val="Tahoma"/>
            <family val="2"/>
          </rPr>
          <t>أدرج درجة الخصم في الخطأ الواحد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12"/>
            <color indexed="81"/>
            <rFont val="Tahoma"/>
            <family val="2"/>
          </rPr>
          <t>أدرج درجة الخصم للخطأ الواحد</t>
        </r>
      </text>
    </comment>
    <comment ref="I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K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M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</commentList>
</comments>
</file>

<file path=xl/comments11.xml><?xml version="1.0" encoding="utf-8"?>
<comments xmlns="http://schemas.openxmlformats.org/spreadsheetml/2006/main">
  <authors>
    <author>ف. الكبسي</author>
  </authors>
  <commentList>
    <comment ref="Q8" authorId="0">
      <text>
        <r>
          <rPr>
            <b/>
            <sz val="9"/>
            <color indexed="81"/>
            <rFont val="Tahoma"/>
            <family val="2"/>
          </rPr>
          <t>لا بد من تطابق الدرجة بعد التحويل مع الدرجة المخصصة للملاحظة والمشاركة والتفاعل الصفي وفق ما ورد في دليل تقويم المتعلم .</t>
        </r>
      </text>
    </comment>
  </commentList>
</comments>
</file>

<file path=xl/comments12.xml><?xml version="1.0" encoding="utf-8"?>
<comments xmlns="http://schemas.openxmlformats.org/spreadsheetml/2006/main">
  <authors>
    <author>ف. الكبسي</author>
  </authors>
  <commentList>
    <comment ref="Q8" authorId="0">
      <text>
        <r>
          <rPr>
            <b/>
            <sz val="9"/>
            <color indexed="81"/>
            <rFont val="Tahoma"/>
            <family val="2"/>
          </rPr>
          <t xml:space="preserve">لا بد من تطابق الدرجة بعد التحويل مع الدرجة المخصصة للواجبات والمهام الأدائية وفق ما ورد في دليل تقويم المتعلم .
</t>
        </r>
      </text>
    </comment>
  </commentList>
</comments>
</file>

<file path=xl/comments13.xml><?xml version="1.0" encoding="utf-8"?>
<comments xmlns="http://schemas.openxmlformats.org/spreadsheetml/2006/main">
  <authors>
    <author>ف. الكبسي</author>
  </authors>
  <commentList>
    <comment ref="Q8" authorId="0">
      <text>
        <r>
          <rPr>
            <b/>
            <sz val="9"/>
            <color indexed="81"/>
            <rFont val="Tahoma"/>
            <family val="2"/>
          </rPr>
          <t xml:space="preserve">لا بد من تطابق الدرجة بعد التحويل مع الدرجة المخصصة لملف الأعمال وفق ماورد في دليل تقويم المتعلم .
</t>
        </r>
      </text>
    </comment>
  </commentList>
</comments>
</file>

<file path=xl/comments14.xml><?xml version="1.0" encoding="utf-8"?>
<comments xmlns="http://schemas.openxmlformats.org/spreadsheetml/2006/main">
  <authors>
    <author>ف. الكبسي</author>
  </authors>
  <commentList>
    <comment ref="E8" authorId="0">
      <text>
        <r>
          <rPr>
            <b/>
            <sz val="10"/>
            <color indexed="81"/>
            <rFont val="Tahoma"/>
            <family val="2"/>
          </rPr>
          <t xml:space="preserve">عدد أيام الحضور للطالب/ة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عدد أيام غياب الطالب/ة بعذر 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عدد أيام الغياب بدون عذر 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ف. الكبسي</author>
  </authors>
  <commentList>
    <comment ref="H4" authorId="0">
      <text>
        <r>
          <rPr>
            <b/>
            <sz val="12"/>
            <color indexed="81"/>
            <rFont val="Tahoma"/>
            <family val="2"/>
          </rPr>
          <t>يتم تسجيل تأريخ إصدار بطاقة النتائج الدورية هنا</t>
        </r>
      </text>
    </comment>
    <comment ref="H7" authorId="0">
      <text>
        <r>
          <rPr>
            <b/>
            <sz val="14"/>
            <color indexed="81"/>
            <rFont val="Tahoma"/>
            <family val="2"/>
          </rPr>
          <t>تسجيل العام الدراسي</t>
        </r>
      </text>
    </comment>
    <comment ref="H9" authorId="0">
      <text>
        <r>
          <rPr>
            <b/>
            <sz val="12"/>
            <color indexed="81"/>
            <rFont val="Tahoma"/>
            <family val="2"/>
          </rPr>
          <t>يتم إدراج تأريخ فترة التقويم للطالب/ة</t>
        </r>
      </text>
    </comment>
    <comment ref="H20" authorId="0">
      <text>
        <r>
          <rPr>
            <b/>
            <sz val="12"/>
            <color indexed="81"/>
            <rFont val="Tahoma"/>
            <family val="2"/>
          </rPr>
          <t>يتم إدراج تأريخ فترة حصر الغياب للطلاب</t>
        </r>
      </text>
    </comment>
  </commentList>
</comments>
</file>

<file path=xl/comments2.xml><?xml version="1.0" encoding="utf-8"?>
<comments xmlns="http://schemas.openxmlformats.org/spreadsheetml/2006/main">
  <authors>
    <author>ف. الكبسي</author>
  </authors>
  <commentList>
    <comment ref="D6" authorId="0">
      <text>
        <r>
          <rPr>
            <b/>
            <sz val="11"/>
            <color indexed="81"/>
            <rFont val="Tahoma"/>
            <family val="2"/>
          </rPr>
          <t>الطالب/ة المختبر يوضع أمام اسمه حرف خ 
أما الطالب/ة الذي لم يتم اختباره يترك أمام إسمه فارغًا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12"/>
            <color indexed="81"/>
            <rFont val="Tahoma"/>
            <family val="2"/>
          </rPr>
          <t>أدرج درجة الخصم في الخطأ الواحد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12"/>
            <color indexed="81"/>
            <rFont val="Tahoma"/>
            <family val="2"/>
          </rPr>
          <t>أدرج درجة الخصم للخطأ الواحد</t>
        </r>
      </text>
    </comment>
    <comment ref="I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K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M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</commentList>
</comments>
</file>

<file path=xl/comments3.xml><?xml version="1.0" encoding="utf-8"?>
<comments xmlns="http://schemas.openxmlformats.org/spreadsheetml/2006/main">
  <authors>
    <author>ف. الكبسي</author>
  </authors>
  <commentList>
    <comment ref="D6" authorId="0">
      <text>
        <r>
          <rPr>
            <b/>
            <sz val="11"/>
            <color indexed="81"/>
            <rFont val="Tahoma"/>
            <family val="2"/>
          </rPr>
          <t>الطالب/ة المختبر يوضع أمام اسمه حرف خ 
أما الطالب/ة الذي لم يتم اختباره يترك أمام إسمه فارغًا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12"/>
            <color indexed="81"/>
            <rFont val="Tahoma"/>
            <family val="2"/>
          </rPr>
          <t>أدرج درجة الخصم في الخطأ الواحد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12"/>
            <color indexed="81"/>
            <rFont val="Tahoma"/>
            <family val="2"/>
          </rPr>
          <t>أدرج درجة الخصم للخطأ الواحد</t>
        </r>
      </text>
    </comment>
    <comment ref="I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K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M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</commentList>
</comments>
</file>

<file path=xl/comments4.xml><?xml version="1.0" encoding="utf-8"?>
<comments xmlns="http://schemas.openxmlformats.org/spreadsheetml/2006/main">
  <authors>
    <author>ف. الكبسي</author>
  </authors>
  <commentList>
    <comment ref="D6" authorId="0">
      <text>
        <r>
          <rPr>
            <b/>
            <sz val="11"/>
            <color indexed="81"/>
            <rFont val="Tahoma"/>
            <family val="2"/>
          </rPr>
          <t>الطالب/ة المختبر يوضع أمام اسمه حرف خ 
أما الطالب/ة الذي لم يتم اختباره يترك أمام إسمه فارغًا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12"/>
            <color indexed="81"/>
            <rFont val="Tahoma"/>
            <family val="2"/>
          </rPr>
          <t>أدرج درجة الخصم في الخطأ الواحد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12"/>
            <color indexed="81"/>
            <rFont val="Tahoma"/>
            <family val="2"/>
          </rPr>
          <t>أدرج درجة الخصم للخطأ الواحد</t>
        </r>
      </text>
    </comment>
    <comment ref="I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K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M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</commentList>
</comments>
</file>

<file path=xl/comments5.xml><?xml version="1.0" encoding="utf-8"?>
<comments xmlns="http://schemas.openxmlformats.org/spreadsheetml/2006/main">
  <authors>
    <author>ف. الكبسي</author>
  </authors>
  <commentList>
    <comment ref="D6" authorId="0">
      <text>
        <r>
          <rPr>
            <b/>
            <sz val="11"/>
            <color indexed="81"/>
            <rFont val="Tahoma"/>
            <family val="2"/>
          </rPr>
          <t>الطالب/ة المختبر يوضع أمام اسمه حرف خ 
أما الطالب/ة الذي لم يتم اختباره يترك أمام إسمه فارغًا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12"/>
            <color indexed="81"/>
            <rFont val="Tahoma"/>
            <family val="2"/>
          </rPr>
          <t>أدرج درجة الخصم في الخطأ الواحد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12"/>
            <color indexed="81"/>
            <rFont val="Tahoma"/>
            <family val="2"/>
          </rPr>
          <t>أدرج درجة الخصم للخطأ الواحد</t>
        </r>
      </text>
    </comment>
    <comment ref="I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K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M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</commentList>
</comments>
</file>

<file path=xl/comments6.xml><?xml version="1.0" encoding="utf-8"?>
<comments xmlns="http://schemas.openxmlformats.org/spreadsheetml/2006/main">
  <authors>
    <author>ف. الكبسي</author>
  </authors>
  <commentList>
    <comment ref="D6" authorId="0">
      <text>
        <r>
          <rPr>
            <b/>
            <sz val="11"/>
            <color indexed="81"/>
            <rFont val="Tahoma"/>
            <family val="2"/>
          </rPr>
          <t>الطالب/ة المختبر يوضع أمام اسمه حرف خ 
أما الطالب/ة الذي لم يتم اختباره يترك أمام إسمه فارغًا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12"/>
            <color indexed="81"/>
            <rFont val="Tahoma"/>
            <family val="2"/>
          </rPr>
          <t>أدرج درجة الخصم في الخطأ الواحد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12"/>
            <color indexed="81"/>
            <rFont val="Tahoma"/>
            <family val="2"/>
          </rPr>
          <t>أدرج درجة الخصم للخطأ الواحد</t>
        </r>
      </text>
    </comment>
    <comment ref="I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K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M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</commentList>
</comments>
</file>

<file path=xl/comments7.xml><?xml version="1.0" encoding="utf-8"?>
<comments xmlns="http://schemas.openxmlformats.org/spreadsheetml/2006/main">
  <authors>
    <author>ف. الكبسي</author>
  </authors>
  <commentList>
    <comment ref="D6" authorId="0">
      <text>
        <r>
          <rPr>
            <b/>
            <sz val="11"/>
            <color indexed="81"/>
            <rFont val="Tahoma"/>
            <family val="2"/>
          </rPr>
          <t>الطالب/ة المختبر يوضع أمام اسمه حرف خ 
أما الطالب/ة الذي لم يتم اختباره يترك أمام إسمه فارغًا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12"/>
            <color indexed="81"/>
            <rFont val="Tahoma"/>
            <family val="2"/>
          </rPr>
          <t>أدرج درجة الخصم في الخطأ الواحد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12"/>
            <color indexed="81"/>
            <rFont val="Tahoma"/>
            <family val="2"/>
          </rPr>
          <t>أدرج درجة الخصم للخطأ الواحد</t>
        </r>
      </text>
    </comment>
    <comment ref="I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K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M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</commentList>
</comments>
</file>

<file path=xl/comments8.xml><?xml version="1.0" encoding="utf-8"?>
<comments xmlns="http://schemas.openxmlformats.org/spreadsheetml/2006/main">
  <authors>
    <author>ف. الكبسي</author>
  </authors>
  <commentList>
    <comment ref="D6" authorId="0">
      <text>
        <r>
          <rPr>
            <b/>
            <sz val="11"/>
            <color indexed="81"/>
            <rFont val="Tahoma"/>
            <family val="2"/>
          </rPr>
          <t>الطالب/ة المختبر يوضع أمام اسمه حرف خ 
أما الطالب/ة الذي لم يتم اختباره يترك أمام إسمه فارغًا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12"/>
            <color indexed="81"/>
            <rFont val="Tahoma"/>
            <family val="2"/>
          </rPr>
          <t>أدرج درجة الخصم في الخطأ الواحد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12"/>
            <color indexed="81"/>
            <rFont val="Tahoma"/>
            <family val="2"/>
          </rPr>
          <t>أدرج درجة الخصم للخطأ الواحد</t>
        </r>
      </text>
    </comment>
    <comment ref="I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K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M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</commentList>
</comments>
</file>

<file path=xl/comments9.xml><?xml version="1.0" encoding="utf-8"?>
<comments xmlns="http://schemas.openxmlformats.org/spreadsheetml/2006/main">
  <authors>
    <author>ف. الكبسي</author>
  </authors>
  <commentList>
    <comment ref="D6" authorId="0">
      <text>
        <r>
          <rPr>
            <b/>
            <sz val="11"/>
            <color indexed="81"/>
            <rFont val="Tahoma"/>
            <family val="2"/>
          </rPr>
          <t>الطالب/ة المختبر يوضع أمام اسمه حرف خ 
أما الطالب/ة الذي لم يتم اختباره يترك أمام إسمه فارغًا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12"/>
            <color indexed="81"/>
            <rFont val="Tahoma"/>
            <family val="2"/>
          </rPr>
          <t>أدرج درجة الخصم في الخطأ الواحد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12"/>
            <color indexed="81"/>
            <rFont val="Tahoma"/>
            <family val="2"/>
          </rPr>
          <t>أدرج درجة الخصم للخطأ الواحد</t>
        </r>
      </text>
    </comment>
    <comment ref="I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K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  <comment ref="M8" authorId="0">
      <text>
        <r>
          <rPr>
            <b/>
            <sz val="12"/>
            <color indexed="81"/>
            <rFont val="Tahoma"/>
            <family val="2"/>
          </rPr>
          <t>أدرج الخصم للخطأ الواحد</t>
        </r>
      </text>
    </comment>
  </commentList>
</comments>
</file>

<file path=xl/sharedStrings.xml><?xml version="1.0" encoding="utf-8"?>
<sst xmlns="http://schemas.openxmlformats.org/spreadsheetml/2006/main" count="735" uniqueCount="163">
  <si>
    <t>الحضور</t>
  </si>
  <si>
    <t>المجموع</t>
  </si>
  <si>
    <t>مجموع درجات الأعمال الفصلية</t>
  </si>
  <si>
    <t>الأسبوع</t>
  </si>
  <si>
    <t>العدد</t>
  </si>
  <si>
    <t>الرقم الأكاديمي</t>
  </si>
  <si>
    <t>المملكة العربية السعودية</t>
  </si>
  <si>
    <t>وزارة التربية والتعليم</t>
  </si>
  <si>
    <t>الفصل الدراسي</t>
  </si>
  <si>
    <t>الملحوظات</t>
  </si>
  <si>
    <t>عضو لجنة الكنترول</t>
  </si>
  <si>
    <t>الأعمال الفصلية 45 درجة</t>
  </si>
  <si>
    <t>مقرر مادة</t>
  </si>
  <si>
    <t>متوسط الدرجات</t>
  </si>
  <si>
    <t>الدرجة بعد التحويل</t>
  </si>
  <si>
    <t>الأيام</t>
  </si>
  <si>
    <t>التأريخ</t>
  </si>
  <si>
    <t>الدرجة</t>
  </si>
  <si>
    <t>معدل الدرجة المستحقة</t>
  </si>
  <si>
    <t>عدد أيام الحضور</t>
  </si>
  <si>
    <t>إجمالي الدرجات</t>
  </si>
  <si>
    <t>متوسط الدرجات المستحقة</t>
  </si>
  <si>
    <t>عدد مرات الملاحظة</t>
  </si>
  <si>
    <t>المتوسط</t>
  </si>
  <si>
    <t>عدد مرات المتابعة</t>
  </si>
  <si>
    <t>ملاحظة رصد الدرجات</t>
  </si>
  <si>
    <t>مجموع الدرجات</t>
  </si>
  <si>
    <t>الدرجات بعد التحويل</t>
  </si>
  <si>
    <t>الشعبة</t>
  </si>
  <si>
    <t>اسم الطالب/ة رباعيًا</t>
  </si>
  <si>
    <t>أسماء الطلاب المقيدين / الطالبات المقيدات في المادة في الفصل الدراسي الواحد</t>
  </si>
  <si>
    <t>عدد الطلاب / الطالبات</t>
  </si>
  <si>
    <t>معلم/ة المادة</t>
  </si>
  <si>
    <t>المراجع/ة</t>
  </si>
  <si>
    <t>الكشف النهائي لدرجات الطلاب / الطالبات في الأعمال الفصلية والاختبارات النهائية</t>
  </si>
  <si>
    <t>الإدارة العامة للتربية والتعليم بـ ................</t>
  </si>
  <si>
    <t>الثانوية / .....................</t>
  </si>
  <si>
    <t>غياب يوم واحد بدون عذر =</t>
  </si>
  <si>
    <t>عدد أيام الغياب بعذر</t>
  </si>
  <si>
    <t>عدد أيام الغياب بدون عذر</t>
  </si>
  <si>
    <t>جملة الأيام جميعها</t>
  </si>
  <si>
    <t>درجة الحضور بعد التحويل</t>
  </si>
  <si>
    <t>عدد مرات التقويم</t>
  </si>
  <si>
    <t>مستوى الطالب/ة في فترة التقويم</t>
  </si>
  <si>
    <t>التعليقات والمستويات</t>
  </si>
  <si>
    <t>فائض الدرجات</t>
  </si>
  <si>
    <t>عدد عناصر التقويم</t>
  </si>
  <si>
    <t>درجة الأسبوع</t>
  </si>
  <si>
    <t>درجة العنصر</t>
  </si>
  <si>
    <t>الأسبوع 1</t>
  </si>
  <si>
    <t>الأسبوع 2</t>
  </si>
  <si>
    <t>الأسبوع 3</t>
  </si>
  <si>
    <t>الأسبوع 4</t>
  </si>
  <si>
    <t>الأسبوع 5</t>
  </si>
  <si>
    <t>الأسبوع 6</t>
  </si>
  <si>
    <t>الأسبوع 7</t>
  </si>
  <si>
    <t>الأسبوع 8</t>
  </si>
  <si>
    <t>الأسبوع 9</t>
  </si>
  <si>
    <t>الأسبوع 10</t>
  </si>
  <si>
    <t>الأسبوع 11</t>
  </si>
  <si>
    <t>الأسبوع 12</t>
  </si>
  <si>
    <t>الأسبوع 13</t>
  </si>
  <si>
    <t>الأسبوع 14</t>
  </si>
  <si>
    <t>الأسبوع 15</t>
  </si>
  <si>
    <t>الأسبوع 16</t>
  </si>
  <si>
    <t>الأسبوع 17</t>
  </si>
  <si>
    <t>الأسبوع 18</t>
  </si>
  <si>
    <t>الأسبوع 19</t>
  </si>
  <si>
    <t>تقرير عن حالة الطالب/ة في الحضور اليومي والغياب</t>
  </si>
  <si>
    <t>تقرير حضور وغياب الطلاب / الطالبات</t>
  </si>
  <si>
    <t>مجموع فائض الدرجات</t>
  </si>
  <si>
    <t>مجموع فائض الدرجات بعد التحويل</t>
  </si>
  <si>
    <t>محتوى خلية الحضور</t>
  </si>
  <si>
    <t>المجموع الكلي قبل التقريب</t>
  </si>
  <si>
    <t>فائض درجات أعمال السنة</t>
  </si>
  <si>
    <t>-</t>
  </si>
  <si>
    <t>مدير/ة المدرسة</t>
  </si>
  <si>
    <t>تأريخ بطاقة النتائج الدورية</t>
  </si>
  <si>
    <t>اسم الطالب/ة رباعيَّا:</t>
  </si>
  <si>
    <t>رقم السجل الأكاديمي</t>
  </si>
  <si>
    <t>العام الدراسي</t>
  </si>
  <si>
    <t>1430 / 1431هـ</t>
  </si>
  <si>
    <t xml:space="preserve">تقرير التقويم المستمر الدوري للطالب/ة حتى تأريخ </t>
  </si>
  <si>
    <t>أدوات التقويم</t>
  </si>
  <si>
    <t>التعليقات والتقديرات</t>
  </si>
  <si>
    <t xml:space="preserve">تقرير حضور وغياب الطالب/ة حتى تأريخ </t>
  </si>
  <si>
    <t>عدد أيام</t>
  </si>
  <si>
    <t>الدرجة المستحقة</t>
  </si>
  <si>
    <t>نسبة الحضور</t>
  </si>
  <si>
    <t>ملحوظات</t>
  </si>
  <si>
    <t>الدراسة الفعلية</t>
  </si>
  <si>
    <t>حضور الطالب/ة</t>
  </si>
  <si>
    <t>الغياب بعذر</t>
  </si>
  <si>
    <t>الغياب بدون عذر</t>
  </si>
  <si>
    <t>مرئيات ولي الأمر / والتوقيع بالعلم .</t>
  </si>
  <si>
    <t>المكرم ولي أمر الطالب/ة ................................... المحترم</t>
  </si>
  <si>
    <t>نأمل منكم التكرم بالتوقيع على العلم بنتيجة الطالب/ة خلال الفترة المحددة ، ثم إعادة التقرير ، شاكرين لكم تعاونكم . مع تحيات إدارة المدرسة .</t>
  </si>
  <si>
    <t>المقرر</t>
  </si>
  <si>
    <t>درجة أداة التقويم المعتمدة</t>
  </si>
  <si>
    <t>عدد مرات متابعة الطالب/ة</t>
  </si>
  <si>
    <t>المستوى العام للطالب/ة في المقرر من خلال ماتم تقويمه</t>
  </si>
  <si>
    <t>رقم تسلسل الطالب/ة</t>
  </si>
  <si>
    <t>الرصيد المتوقع</t>
  </si>
  <si>
    <t>المستوى المتوقع للطالب/ة</t>
  </si>
  <si>
    <t>أثناء المتابعة</t>
  </si>
  <si>
    <t>الدرجات المكتسبة من متابعة الطالب/ة</t>
  </si>
  <si>
    <t>رصيد الطالب/ة المتوقع</t>
  </si>
  <si>
    <t>الحد الأعلى لتقويم الطالب</t>
  </si>
  <si>
    <t>رصيد الطالب المتوقع</t>
  </si>
  <si>
    <t>الحد الأعلى لتقويم الطالب/ة</t>
  </si>
  <si>
    <t>مستوى الطالب مدة التقويم</t>
  </si>
  <si>
    <t xml:space="preserve">حصر حضور وغياب الطلاب / الطالبات </t>
  </si>
  <si>
    <t>معامل الصعوبة</t>
  </si>
  <si>
    <t>عدد الطلاب / الطالبات الحاصلين على درجات</t>
  </si>
  <si>
    <t xml:space="preserve">التحليل الإحصائي لنتائج الطلاب / الطالبات </t>
  </si>
  <si>
    <t>بيان كشف درجات القراءة للطلاب / الطالبات أسبوعيَّا</t>
  </si>
  <si>
    <t>بيان كشف درجات الطلاب / الطالبات في ترتيل آيات القرآن الكريم</t>
  </si>
  <si>
    <t>الدرجة المخصصة للترتيل =</t>
  </si>
  <si>
    <t>الدرجة المخصصة لقراءة آيات القرآن الكريم =</t>
  </si>
  <si>
    <t>بيان كشف درجات الطلاب / الطالبات في تطبيق التجويد</t>
  </si>
  <si>
    <t>الدرجة المخصصة لتطبيق التجويد =</t>
  </si>
  <si>
    <t>كشف درجات انطلاق الطلاب / الطالبات في القراءة</t>
  </si>
  <si>
    <t>الدرجة المخصصة للانطلاق في القراءة =</t>
  </si>
  <si>
    <t>بيان كشف درجات الطلاب / الطالبات في الحفظ</t>
  </si>
  <si>
    <t>الدرجة المخصصة للحفظ =</t>
  </si>
  <si>
    <t>عدد مرات التقويم في الحفظ</t>
  </si>
  <si>
    <t>صحة القراءة</t>
  </si>
  <si>
    <t>الترتيل</t>
  </si>
  <si>
    <t>تطبيق التجويد</t>
  </si>
  <si>
    <t>الانطلاق في القراءة</t>
  </si>
  <si>
    <t>الانحراف المعياري</t>
  </si>
  <si>
    <t>الحفظ</t>
  </si>
  <si>
    <t>تكرار الخطأ</t>
  </si>
  <si>
    <t>بيان كشف درجات تقويم الطلاب / الطالبات في مقرر القرآن الكريم</t>
  </si>
  <si>
    <t>الفترة الأولى</t>
  </si>
  <si>
    <t>درجة الخطأ</t>
  </si>
  <si>
    <t>درجة التقويم</t>
  </si>
  <si>
    <t>مجموع درجات الحفظ</t>
  </si>
  <si>
    <t>متوسط درجة الحفظ</t>
  </si>
  <si>
    <t>مجموع درجات الانطلاق في القراءة</t>
  </si>
  <si>
    <t>متوسط درجة الانطلاق في القراءة</t>
  </si>
  <si>
    <t>الفترة الثانية</t>
  </si>
  <si>
    <t>الفترة الثالثة</t>
  </si>
  <si>
    <t>الفترة الرابعة</t>
  </si>
  <si>
    <t>الفترة السادس</t>
  </si>
  <si>
    <t>الفترة الخامسة</t>
  </si>
  <si>
    <t>الفترة السابعة</t>
  </si>
  <si>
    <t>الفترة الثامنة</t>
  </si>
  <si>
    <t>الفترة التاسعة</t>
  </si>
  <si>
    <t>الفترة العاشرة</t>
  </si>
  <si>
    <t>توافر الأسماء</t>
  </si>
  <si>
    <t>صحةالقراءة</t>
  </si>
  <si>
    <t>التجويد</t>
  </si>
  <si>
    <t>الانطلاق</t>
  </si>
  <si>
    <t xml:space="preserve">جمع </t>
  </si>
  <si>
    <t>1 + 2</t>
  </si>
  <si>
    <t>جمع</t>
  </si>
  <si>
    <t>1 + 3</t>
  </si>
  <si>
    <t>1 + 6</t>
  </si>
  <si>
    <t>1 + 5</t>
  </si>
  <si>
    <t>1 + 4</t>
  </si>
  <si>
    <t>حالة الطالب/ة</t>
  </si>
  <si>
    <t>حالة الطالب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</si>
</sst>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sz val="22"/>
      <color theme="1"/>
      <name val="Traditional Arabic"/>
      <family val="1"/>
    </font>
    <font>
      <sz val="12"/>
      <color theme="1"/>
      <name val="Traditional Arabic"/>
      <family val="1"/>
    </font>
    <font>
      <sz val="14"/>
      <color theme="1"/>
      <name val="Al-Mothnna"/>
      <charset val="178"/>
    </font>
    <font>
      <sz val="12"/>
      <color theme="1"/>
      <name val="Arial"/>
      <family val="2"/>
      <scheme val="minor"/>
    </font>
    <font>
      <sz val="16"/>
      <color theme="0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charset val="178"/>
      <scheme val="minor"/>
    </font>
    <font>
      <sz val="14"/>
      <color theme="1"/>
      <name val="Traditional Arabic"/>
      <family val="1"/>
    </font>
    <font>
      <sz val="11"/>
      <color rgb="FF96D391"/>
      <name val="Arial"/>
      <family val="2"/>
      <charset val="178"/>
      <scheme val="minor"/>
    </font>
    <font>
      <b/>
      <sz val="14"/>
      <color rgb="FFFF0000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sz val="16"/>
      <color rgb="FFFF0000"/>
      <name val="Arial"/>
      <family val="2"/>
      <charset val="178"/>
      <scheme val="minor"/>
    </font>
    <font>
      <b/>
      <sz val="16"/>
      <color rgb="FFFF0000"/>
      <name val="Arial"/>
      <family val="2"/>
      <scheme val="minor"/>
    </font>
    <font>
      <b/>
      <sz val="12"/>
      <color rgb="FFFF0000"/>
      <name val="Arial"/>
      <family val="2"/>
      <charset val="178"/>
      <scheme val="minor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96D39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rgb="FFC00000"/>
      </left>
      <right/>
      <top style="thick">
        <color rgb="FFC00000"/>
      </top>
      <bottom style="thin">
        <color auto="1"/>
      </bottom>
      <diagonal/>
    </border>
    <border>
      <left/>
      <right style="thin">
        <color auto="1"/>
      </right>
      <top style="thick">
        <color rgb="FFC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C00000"/>
      </top>
      <bottom style="thin">
        <color auto="1"/>
      </bottom>
      <diagonal/>
    </border>
    <border>
      <left style="thin">
        <color auto="1"/>
      </left>
      <right style="thick">
        <color rgb="FFC00000"/>
      </right>
      <top style="thick">
        <color rgb="FFC00000"/>
      </top>
      <bottom style="thin">
        <color auto="1"/>
      </bottom>
      <diagonal/>
    </border>
    <border>
      <left style="thick">
        <color rgb="FFC00000"/>
      </left>
      <right/>
      <top style="thin">
        <color auto="1"/>
      </top>
      <bottom style="thick">
        <color rgb="FFC00000"/>
      </bottom>
      <diagonal/>
    </border>
    <border>
      <left/>
      <right style="thin">
        <color auto="1"/>
      </right>
      <top style="thin">
        <color auto="1"/>
      </top>
      <bottom style="thick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C00000"/>
      </bottom>
      <diagonal/>
    </border>
    <border>
      <left style="thin">
        <color auto="1"/>
      </left>
      <right style="thick">
        <color rgb="FFC00000"/>
      </right>
      <top style="thin">
        <color auto="1"/>
      </top>
      <bottom style="thick">
        <color rgb="FFC00000"/>
      </bottom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/>
      <top style="thick">
        <color rgb="FFC00000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rgb="FF002060"/>
      </left>
      <right/>
      <top style="thin">
        <color rgb="FF002060"/>
      </top>
      <bottom style="medium">
        <color rgb="FF00206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588">
    <xf numFmtId="0" fontId="0" fillId="0" borderId="0" xfId="0"/>
    <xf numFmtId="0" fontId="3" fillId="0" borderId="14" xfId="0" applyFont="1" applyBorder="1" applyAlignment="1" applyProtection="1">
      <alignment horizontal="center" vertical="center" shrinkToFit="1" readingOrder="2"/>
      <protection locked="0"/>
    </xf>
    <xf numFmtId="0" fontId="3" fillId="0" borderId="16" xfId="0" applyFont="1" applyBorder="1" applyAlignment="1" applyProtection="1">
      <alignment horizontal="center" vertical="center" shrinkToFit="1" readingOrder="2"/>
      <protection locked="0"/>
    </xf>
    <xf numFmtId="0" fontId="3" fillId="0" borderId="18" xfId="0" applyFont="1" applyBorder="1" applyAlignment="1" applyProtection="1">
      <alignment horizontal="center" vertical="center" shrinkToFit="1" readingOrder="2"/>
      <protection locked="0"/>
    </xf>
    <xf numFmtId="0" fontId="0" fillId="0" borderId="0" xfId="0" applyAlignment="1">
      <alignment readingOrder="2"/>
    </xf>
    <xf numFmtId="0" fontId="3" fillId="0" borderId="5" xfId="0" applyFont="1" applyBorder="1" applyAlignment="1" applyProtection="1">
      <alignment horizontal="center" vertical="center" readingOrder="2"/>
      <protection locked="0"/>
    </xf>
    <xf numFmtId="0" fontId="3" fillId="0" borderId="8" xfId="0" applyFont="1" applyBorder="1" applyAlignment="1" applyProtection="1">
      <alignment horizontal="center" vertical="center" readingOrder="2"/>
      <protection locked="0"/>
    </xf>
    <xf numFmtId="0" fontId="3" fillId="0" borderId="11" xfId="0" applyFont="1" applyBorder="1" applyAlignment="1" applyProtection="1">
      <alignment horizontal="center" vertical="center" readingOrder="2"/>
      <protection locked="0"/>
    </xf>
    <xf numFmtId="0" fontId="0" fillId="0" borderId="0" xfId="0" applyAlignment="1" applyProtection="1">
      <alignment horizontal="center" vertical="center" readingOrder="2"/>
    </xf>
    <xf numFmtId="0" fontId="6" fillId="8" borderId="20" xfId="0" applyFont="1" applyFill="1" applyBorder="1" applyAlignment="1" applyProtection="1">
      <alignment horizontal="center" vertical="center" textRotation="90" wrapText="1" readingOrder="2"/>
    </xf>
    <xf numFmtId="0" fontId="0" fillId="0" borderId="26" xfId="0" applyBorder="1" applyAlignment="1" applyProtection="1">
      <alignment horizontal="center" vertical="center" readingOrder="2"/>
    </xf>
    <xf numFmtId="0" fontId="0" fillId="0" borderId="4" xfId="0" applyBorder="1" applyAlignment="1" applyProtection="1">
      <alignment horizontal="center" vertical="center" readingOrder="2"/>
    </xf>
    <xf numFmtId="0" fontId="3" fillId="0" borderId="5" xfId="0" applyFont="1" applyBorder="1" applyAlignment="1" applyProtection="1">
      <alignment horizontal="center" vertical="center" shrinkToFit="1" readingOrder="2"/>
    </xf>
    <xf numFmtId="0" fontId="0" fillId="0" borderId="7" xfId="0" applyBorder="1" applyAlignment="1" applyProtection="1">
      <alignment horizontal="center" vertical="center" readingOrder="2"/>
    </xf>
    <xf numFmtId="0" fontId="3" fillId="0" borderId="8" xfId="0" applyFont="1" applyBorder="1" applyAlignment="1" applyProtection="1">
      <alignment horizontal="center" vertical="center" shrinkToFit="1" readingOrder="2"/>
    </xf>
    <xf numFmtId="0" fontId="0" fillId="0" borderId="10" xfId="0" applyBorder="1" applyAlignment="1" applyProtection="1">
      <alignment horizontal="center" vertical="center" readingOrder="2"/>
    </xf>
    <xf numFmtId="0" fontId="3" fillId="0" borderId="11" xfId="0" applyFont="1" applyBorder="1" applyAlignment="1" applyProtection="1">
      <alignment horizontal="center" vertical="center" shrinkToFit="1" readingOrder="2"/>
    </xf>
    <xf numFmtId="0" fontId="0" fillId="0" borderId="0" xfId="0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 shrinkToFit="1" readingOrder="2"/>
    </xf>
    <xf numFmtId="0" fontId="6" fillId="8" borderId="38" xfId="0" applyFont="1" applyFill="1" applyBorder="1" applyAlignment="1" applyProtection="1">
      <alignment horizontal="center" vertical="center" wrapText="1" readingOrder="2"/>
    </xf>
    <xf numFmtId="0" fontId="1" fillId="2" borderId="28" xfId="0" applyFont="1" applyFill="1" applyBorder="1" applyAlignment="1" applyProtection="1">
      <alignment horizontal="center" vertical="center" shrinkToFit="1" readingOrder="2"/>
    </xf>
    <xf numFmtId="0" fontId="3" fillId="0" borderId="5" xfId="0" applyFont="1" applyBorder="1" applyAlignment="1" applyProtection="1">
      <alignment horizontal="center" vertical="center" readingOrder="2"/>
    </xf>
    <xf numFmtId="0" fontId="3" fillId="0" borderId="42" xfId="0" applyFont="1" applyBorder="1" applyAlignment="1" applyProtection="1">
      <alignment horizontal="center" vertical="center" readingOrder="2"/>
    </xf>
    <xf numFmtId="0" fontId="3" fillId="0" borderId="43" xfId="0" applyFont="1" applyBorder="1" applyAlignment="1" applyProtection="1">
      <alignment horizontal="center" vertical="center" readingOrder="2"/>
    </xf>
    <xf numFmtId="0" fontId="1" fillId="4" borderId="29" xfId="0" applyFont="1" applyFill="1" applyBorder="1" applyAlignment="1" applyProtection="1">
      <alignment horizontal="center" vertical="center" shrinkToFit="1" readingOrder="2"/>
    </xf>
    <xf numFmtId="0" fontId="1" fillId="4" borderId="38" xfId="0" applyFont="1" applyFill="1" applyBorder="1" applyAlignment="1" applyProtection="1">
      <alignment horizontal="center" vertical="center" shrinkToFit="1" readingOrder="2"/>
    </xf>
    <xf numFmtId="0" fontId="3" fillId="0" borderId="13" xfId="0" applyFont="1" applyBorder="1" applyAlignment="1" applyProtection="1">
      <alignment horizontal="center" vertical="center" shrinkToFit="1" readingOrder="2"/>
    </xf>
    <xf numFmtId="0" fontId="3" fillId="0" borderId="15" xfId="0" applyFont="1" applyBorder="1" applyAlignment="1" applyProtection="1">
      <alignment horizontal="center" vertical="center" shrinkToFit="1" readingOrder="2"/>
    </xf>
    <xf numFmtId="0" fontId="3" fillId="0" borderId="17" xfId="0" applyFont="1" applyBorder="1" applyAlignment="1" applyProtection="1">
      <alignment horizontal="center" vertical="center" shrinkToFit="1" readingOrder="2"/>
    </xf>
    <xf numFmtId="0" fontId="4" fillId="0" borderId="44" xfId="0" applyFont="1" applyBorder="1" applyAlignment="1" applyProtection="1">
      <alignment horizontal="center" vertical="center" shrinkToFit="1" readingOrder="2"/>
    </xf>
    <xf numFmtId="0" fontId="0" fillId="0" borderId="0" xfId="0" applyAlignment="1" applyProtection="1">
      <alignment horizontal="center" vertical="center" shrinkToFit="1" readingOrder="2"/>
    </xf>
    <xf numFmtId="0" fontId="12" fillId="0" borderId="0" xfId="0" applyFont="1" applyAlignment="1">
      <alignment readingOrder="2"/>
    </xf>
    <xf numFmtId="0" fontId="10" fillId="10" borderId="26" xfId="0" applyFont="1" applyFill="1" applyBorder="1" applyAlignment="1">
      <alignment horizontal="center" vertical="top" wrapText="1" readingOrder="2"/>
    </xf>
    <xf numFmtId="0" fontId="10" fillId="0" borderId="27" xfId="0" applyFont="1" applyBorder="1" applyAlignment="1">
      <alignment horizontal="center" vertical="top" wrapText="1" readingOrder="2"/>
    </xf>
    <xf numFmtId="0" fontId="12" fillId="0" borderId="0" xfId="0" applyFont="1" applyAlignment="1" applyProtection="1">
      <alignment horizontal="center" vertical="center" readingOrder="2"/>
    </xf>
    <xf numFmtId="0" fontId="1" fillId="0" borderId="26" xfId="0" applyFont="1" applyBorder="1" applyAlignment="1" applyProtection="1">
      <alignment horizontal="center" vertical="center" readingOrder="2"/>
    </xf>
    <xf numFmtId="0" fontId="1" fillId="0" borderId="27" xfId="0" applyFont="1" applyBorder="1" applyAlignment="1" applyProtection="1">
      <alignment horizontal="center" vertical="center" readingOrder="2"/>
    </xf>
    <xf numFmtId="0" fontId="8" fillId="7" borderId="20" xfId="0" applyFont="1" applyFill="1" applyBorder="1" applyAlignment="1" applyProtection="1">
      <alignment horizontal="center" vertical="center" textRotation="90" wrapText="1" readingOrder="2"/>
    </xf>
    <xf numFmtId="0" fontId="4" fillId="0" borderId="59" xfId="0" applyFont="1" applyBorder="1" applyAlignment="1" applyProtection="1">
      <alignment horizontal="center" vertical="center" readingOrder="2"/>
    </xf>
    <xf numFmtId="0" fontId="3" fillId="0" borderId="26" xfId="0" applyFont="1" applyBorder="1" applyAlignment="1" applyProtection="1">
      <alignment horizontal="center" vertical="center" readingOrder="2"/>
    </xf>
    <xf numFmtId="0" fontId="3" fillId="0" borderId="6" xfId="0" applyFont="1" applyBorder="1" applyAlignment="1" applyProtection="1">
      <alignment horizontal="center" vertical="center" shrinkToFit="1" readingOrder="2"/>
    </xf>
    <xf numFmtId="0" fontId="3" fillId="0" borderId="9" xfId="0" applyFont="1" applyBorder="1" applyAlignment="1" applyProtection="1">
      <alignment horizontal="center" vertical="center" shrinkToFit="1" readingOrder="2"/>
    </xf>
    <xf numFmtId="0" fontId="3" fillId="0" borderId="12" xfId="0" applyFont="1" applyBorder="1" applyAlignment="1" applyProtection="1">
      <alignment horizontal="center" vertical="center" shrinkToFit="1" readingOrder="2"/>
    </xf>
    <xf numFmtId="0" fontId="1" fillId="0" borderId="27" xfId="0" applyFont="1" applyBorder="1" applyAlignment="1" applyProtection="1">
      <alignment horizontal="center" vertical="center" shrinkToFit="1" readingOrder="2"/>
    </xf>
    <xf numFmtId="0" fontId="16" fillId="0" borderId="26" xfId="0" applyFont="1" applyFill="1" applyBorder="1" applyAlignment="1" applyProtection="1">
      <alignment horizontal="center" vertical="center" shrinkToFit="1" readingOrder="2"/>
    </xf>
    <xf numFmtId="0" fontId="0" fillId="0" borderId="26" xfId="0" applyFill="1" applyBorder="1" applyAlignment="1" applyProtection="1">
      <alignment horizontal="center" vertical="center" shrinkToFit="1" readingOrder="2"/>
    </xf>
    <xf numFmtId="0" fontId="0" fillId="14" borderId="26" xfId="0" applyFill="1" applyBorder="1" applyAlignment="1" applyProtection="1">
      <alignment horizontal="center" vertical="center" shrinkToFit="1" readingOrder="2"/>
    </xf>
    <xf numFmtId="0" fontId="18" fillId="12" borderId="26" xfId="0" applyFont="1" applyFill="1" applyBorder="1" applyAlignment="1" applyProtection="1">
      <alignment horizontal="center" vertical="center" shrinkToFit="1" readingOrder="2"/>
    </xf>
    <xf numFmtId="0" fontId="3" fillId="0" borderId="27" xfId="0" applyFont="1" applyFill="1" applyBorder="1" applyAlignment="1" applyProtection="1">
      <alignment horizontal="center" vertical="center" shrinkToFit="1" readingOrder="2"/>
    </xf>
    <xf numFmtId="0" fontId="3" fillId="0" borderId="5" xfId="0" applyFont="1" applyFill="1" applyBorder="1" applyAlignment="1" applyProtection="1">
      <alignment horizontal="center" vertical="center" shrinkToFit="1" readingOrder="2"/>
      <protection locked="0"/>
    </xf>
    <xf numFmtId="0" fontId="3" fillId="14" borderId="5" xfId="0" applyFont="1" applyFill="1" applyBorder="1" applyAlignment="1" applyProtection="1">
      <alignment horizontal="center" vertical="center" shrinkToFit="1" readingOrder="2"/>
      <protection locked="0"/>
    </xf>
    <xf numFmtId="0" fontId="3" fillId="10" borderId="41" xfId="0" applyFont="1" applyFill="1" applyBorder="1" applyAlignment="1" applyProtection="1">
      <alignment horizontal="center" vertical="center" readingOrder="2"/>
    </xf>
    <xf numFmtId="0" fontId="3" fillId="0" borderId="6" xfId="0" applyFont="1" applyFill="1" applyBorder="1" applyAlignment="1" applyProtection="1">
      <alignment horizontal="center" vertical="center" shrinkToFit="1" readingOrder="2"/>
    </xf>
    <xf numFmtId="0" fontId="3" fillId="0" borderId="8" xfId="0" applyFont="1" applyFill="1" applyBorder="1" applyAlignment="1" applyProtection="1">
      <alignment horizontal="center" vertical="center" shrinkToFit="1" readingOrder="2"/>
      <protection locked="0"/>
    </xf>
    <xf numFmtId="0" fontId="3" fillId="14" borderId="8" xfId="0" applyFont="1" applyFill="1" applyBorder="1" applyAlignment="1" applyProtection="1">
      <alignment horizontal="center" vertical="center" shrinkToFit="1" readingOrder="2"/>
      <protection locked="0"/>
    </xf>
    <xf numFmtId="0" fontId="0" fillId="13" borderId="8" xfId="0" applyFill="1" applyBorder="1" applyAlignment="1" applyProtection="1">
      <alignment horizontal="center" vertical="center" shrinkToFit="1" readingOrder="2"/>
    </xf>
    <xf numFmtId="0" fontId="0" fillId="14" borderId="8" xfId="0" applyFill="1" applyBorder="1" applyAlignment="1" applyProtection="1">
      <alignment horizontal="center" vertical="center" shrinkToFit="1" readingOrder="2"/>
    </xf>
    <xf numFmtId="0" fontId="3" fillId="10" borderId="42" xfId="0" applyFont="1" applyFill="1" applyBorder="1" applyAlignment="1" applyProtection="1">
      <alignment horizontal="center" vertical="center" readingOrder="2"/>
    </xf>
    <xf numFmtId="0" fontId="3" fillId="0" borderId="9" xfId="0" applyFont="1" applyFill="1" applyBorder="1" applyAlignment="1" applyProtection="1">
      <alignment horizontal="center" vertical="center" shrinkToFit="1" readingOrder="2"/>
    </xf>
    <xf numFmtId="0" fontId="3" fillId="0" borderId="11" xfId="0" applyFont="1" applyFill="1" applyBorder="1" applyAlignment="1" applyProtection="1">
      <alignment horizontal="center" vertical="center" shrinkToFit="1" readingOrder="2"/>
      <protection locked="0"/>
    </xf>
    <xf numFmtId="0" fontId="3" fillId="14" borderId="11" xfId="0" applyFont="1" applyFill="1" applyBorder="1" applyAlignment="1" applyProtection="1">
      <alignment horizontal="center" vertical="center" shrinkToFit="1" readingOrder="2"/>
      <protection locked="0"/>
    </xf>
    <xf numFmtId="0" fontId="3" fillId="10" borderId="43" xfId="0" applyFont="1" applyFill="1" applyBorder="1" applyAlignment="1" applyProtection="1">
      <alignment horizontal="center" vertical="center" readingOrder="2"/>
    </xf>
    <xf numFmtId="0" fontId="3" fillId="0" borderId="12" xfId="0" applyFont="1" applyFill="1" applyBorder="1" applyAlignment="1" applyProtection="1">
      <alignment horizontal="center" vertical="center" shrinkToFit="1" readingOrder="2"/>
    </xf>
    <xf numFmtId="0" fontId="0" fillId="0" borderId="4" xfId="0" applyBorder="1" applyAlignment="1" applyProtection="1">
      <alignment horizontal="center" vertical="center" shrinkToFit="1" readingOrder="2"/>
    </xf>
    <xf numFmtId="0" fontId="0" fillId="0" borderId="7" xfId="0" applyBorder="1" applyAlignment="1" applyProtection="1">
      <alignment horizontal="center" vertical="center" shrinkToFit="1" readingOrder="2"/>
    </xf>
    <xf numFmtId="0" fontId="0" fillId="0" borderId="10" xfId="0" applyBorder="1" applyAlignment="1" applyProtection="1">
      <alignment horizontal="center" vertical="center" shrinkToFit="1" readingOrder="2"/>
    </xf>
    <xf numFmtId="0" fontId="0" fillId="15" borderId="26" xfId="0" applyFill="1" applyBorder="1" applyAlignment="1" applyProtection="1">
      <alignment horizontal="center" vertical="center" shrinkToFit="1" readingOrder="2"/>
    </xf>
    <xf numFmtId="0" fontId="3" fillId="15" borderId="5" xfId="0" applyFont="1" applyFill="1" applyBorder="1" applyAlignment="1" applyProtection="1">
      <alignment horizontal="center" vertical="center" shrinkToFit="1" readingOrder="2"/>
      <protection locked="0"/>
    </xf>
    <xf numFmtId="0" fontId="3" fillId="15" borderId="8" xfId="0" applyFont="1" applyFill="1" applyBorder="1" applyAlignment="1" applyProtection="1">
      <alignment horizontal="center" vertical="center" shrinkToFit="1" readingOrder="2"/>
      <protection locked="0"/>
    </xf>
    <xf numFmtId="0" fontId="3" fillId="15" borderId="11" xfId="0" applyFont="1" applyFill="1" applyBorder="1" applyAlignment="1" applyProtection="1">
      <alignment horizontal="center" vertical="center" shrinkToFit="1" readingOrder="2"/>
      <protection locked="0"/>
    </xf>
    <xf numFmtId="0" fontId="19" fillId="6" borderId="53" xfId="0" applyFont="1" applyFill="1" applyBorder="1" applyAlignment="1" applyProtection="1">
      <alignment horizontal="center" vertical="center" readingOrder="2"/>
    </xf>
    <xf numFmtId="0" fontId="19" fillId="0" borderId="26" xfId="0" applyFont="1" applyBorder="1" applyAlignment="1" applyProtection="1">
      <alignment horizontal="center" vertical="center" shrinkToFit="1" readingOrder="2"/>
    </xf>
    <xf numFmtId="0" fontId="3" fillId="0" borderId="41" xfId="0" applyFont="1" applyBorder="1" applyAlignment="1" applyProtection="1">
      <alignment horizontal="center" vertical="center" shrinkToFit="1" readingOrder="2"/>
    </xf>
    <xf numFmtId="0" fontId="3" fillId="0" borderId="42" xfId="0" applyFont="1" applyBorder="1" applyAlignment="1" applyProtection="1">
      <alignment horizontal="center" vertical="center" shrinkToFit="1" readingOrder="2"/>
    </xf>
    <xf numFmtId="0" fontId="3" fillId="0" borderId="43" xfId="0" applyFont="1" applyBorder="1" applyAlignment="1" applyProtection="1">
      <alignment horizontal="center" vertical="center" shrinkToFit="1" readingOrder="2"/>
    </xf>
    <xf numFmtId="0" fontId="3" fillId="0" borderId="8" xfId="0" applyFont="1" applyBorder="1" applyAlignment="1" applyProtection="1">
      <alignment horizontal="center" vertical="center" shrinkToFit="1" readingOrder="2"/>
      <protection locked="0"/>
    </xf>
    <xf numFmtId="0" fontId="3" fillId="0" borderId="5" xfId="0" applyFont="1" applyBorder="1" applyAlignment="1" applyProtection="1">
      <alignment horizontal="center" vertical="center" shrinkToFit="1" readingOrder="2"/>
      <protection locked="0"/>
    </xf>
    <xf numFmtId="0" fontId="3" fillId="0" borderId="11" xfId="0" applyFont="1" applyBorder="1" applyAlignment="1" applyProtection="1">
      <alignment horizontal="center" vertical="center" shrinkToFit="1" readingOrder="2"/>
      <protection locked="0"/>
    </xf>
    <xf numFmtId="9" fontId="3" fillId="0" borderId="0" xfId="1" applyFont="1" applyAlignment="1" applyProtection="1">
      <alignment horizontal="center" vertical="center" readingOrder="2"/>
    </xf>
    <xf numFmtId="0" fontId="1" fillId="0" borderId="26" xfId="0" applyFont="1" applyBorder="1" applyAlignment="1" applyProtection="1">
      <alignment horizontal="center" vertical="center" readingOrder="2"/>
      <protection locked="0"/>
    </xf>
    <xf numFmtId="0" fontId="4" fillId="0" borderId="44" xfId="0" applyFont="1" applyBorder="1" applyAlignment="1" applyProtection="1">
      <alignment horizontal="center" vertical="center" readingOrder="2"/>
    </xf>
    <xf numFmtId="0" fontId="0" fillId="0" borderId="44" xfId="0" applyBorder="1" applyAlignment="1">
      <alignment horizontal="center" vertical="center" readingOrder="2"/>
    </xf>
    <xf numFmtId="0" fontId="4" fillId="0" borderId="0" xfId="0" applyFont="1" applyBorder="1" applyAlignment="1" applyProtection="1">
      <alignment horizontal="center" vertical="center" readingOrder="2"/>
    </xf>
    <xf numFmtId="0" fontId="4" fillId="0" borderId="48" xfId="0" applyFont="1" applyBorder="1" applyAlignment="1" applyProtection="1">
      <alignment horizontal="center" vertical="center" readingOrder="2"/>
    </xf>
    <xf numFmtId="0" fontId="12" fillId="7" borderId="20" xfId="0" applyFont="1" applyFill="1" applyBorder="1" applyAlignment="1" applyProtection="1">
      <alignment horizontal="center" vertical="center" textRotation="90" wrapText="1" readingOrder="2"/>
      <protection locked="0"/>
    </xf>
    <xf numFmtId="0" fontId="3" fillId="0" borderId="0" xfId="0" applyFont="1" applyFill="1" applyBorder="1" applyAlignment="1" applyProtection="1">
      <alignment horizontal="center" vertical="center" shrinkToFit="1" readingOrder="2"/>
    </xf>
    <xf numFmtId="0" fontId="10" fillId="0" borderId="6" xfId="0" applyFont="1" applyBorder="1" applyAlignment="1">
      <alignment horizontal="center" vertical="top" wrapText="1" readingOrder="2"/>
    </xf>
    <xf numFmtId="0" fontId="23" fillId="12" borderId="26" xfId="0" applyFont="1" applyFill="1" applyBorder="1" applyAlignment="1" applyProtection="1">
      <alignment horizontal="center" vertical="center" shrinkToFit="1" readingOrder="2"/>
    </xf>
    <xf numFmtId="0" fontId="0" fillId="0" borderId="45" xfId="0" applyBorder="1" applyAlignment="1" applyProtection="1">
      <alignment horizontal="center" vertical="center" shrinkToFit="1" readingOrder="2"/>
    </xf>
    <xf numFmtId="0" fontId="0" fillId="0" borderId="47" xfId="0" applyBorder="1" applyAlignment="1" applyProtection="1">
      <alignment horizontal="center" vertical="center" shrinkToFit="1" readingOrder="2"/>
    </xf>
    <xf numFmtId="0" fontId="0" fillId="0" borderId="46" xfId="0" applyBorder="1" applyAlignment="1" applyProtection="1">
      <alignment horizontal="center" vertical="center" shrinkToFit="1" readingOrder="2"/>
    </xf>
    <xf numFmtId="0" fontId="2" fillId="10" borderId="27" xfId="0" applyFont="1" applyFill="1" applyBorder="1" applyAlignment="1" applyProtection="1">
      <alignment horizontal="center" vertical="center" shrinkToFit="1" readingOrder="2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0" fillId="10" borderId="65" xfId="0" applyFill="1" applyBorder="1" applyAlignment="1" applyProtection="1">
      <alignment horizontal="center" vertical="center" shrinkToFit="1" readingOrder="2"/>
      <protection locked="0"/>
    </xf>
    <xf numFmtId="0" fontId="0" fillId="10" borderId="65" xfId="0" applyFill="1" applyBorder="1" applyAlignment="1" applyProtection="1">
      <alignment horizontal="center" vertical="center" shrinkToFit="1" readingOrder="2"/>
    </xf>
    <xf numFmtId="0" fontId="3" fillId="0" borderId="67" xfId="0" applyFont="1" applyBorder="1" applyAlignment="1" applyProtection="1">
      <alignment horizontal="center" vertical="center" readingOrder="2"/>
    </xf>
    <xf numFmtId="0" fontId="3" fillId="0" borderId="68" xfId="0" applyFont="1" applyBorder="1" applyAlignment="1" applyProtection="1">
      <alignment horizontal="center" vertical="center" readingOrder="2"/>
    </xf>
    <xf numFmtId="9" fontId="3" fillId="0" borderId="68" xfId="1" applyFont="1" applyBorder="1" applyAlignment="1" applyProtection="1">
      <alignment horizontal="center" vertical="center" readingOrder="2"/>
    </xf>
    <xf numFmtId="0" fontId="3" fillId="0" borderId="69" xfId="0" applyFont="1" applyBorder="1" applyAlignment="1" applyProtection="1">
      <alignment horizontal="center" vertical="center" shrinkToFit="1" readingOrder="2"/>
    </xf>
    <xf numFmtId="0" fontId="3" fillId="0" borderId="74" xfId="0" applyFont="1" applyBorder="1" applyAlignment="1" applyProtection="1">
      <alignment horizontal="center" vertical="center" readingOrder="2"/>
    </xf>
    <xf numFmtId="0" fontId="3" fillId="0" borderId="75" xfId="0" applyFont="1" applyBorder="1" applyAlignment="1" applyProtection="1">
      <alignment horizontal="center" vertical="center" readingOrder="2"/>
    </xf>
    <xf numFmtId="9" fontId="3" fillId="0" borderId="75" xfId="1" applyFont="1" applyBorder="1" applyAlignment="1" applyProtection="1">
      <alignment horizontal="center" vertical="center" readingOrder="2"/>
    </xf>
    <xf numFmtId="0" fontId="3" fillId="0" borderId="76" xfId="0" applyFont="1" applyBorder="1" applyAlignment="1" applyProtection="1">
      <alignment horizontal="center" vertical="center" shrinkToFit="1" readingOrder="2"/>
    </xf>
    <xf numFmtId="0" fontId="3" fillId="0" borderId="0" xfId="0" applyFont="1" applyAlignment="1" applyProtection="1">
      <alignment horizontal="center" vertical="center" shrinkToFit="1" readingOrder="2"/>
    </xf>
    <xf numFmtId="0" fontId="0" fillId="10" borderId="65" xfId="0" applyFill="1" applyBorder="1" applyAlignment="1" applyProtection="1">
      <alignment horizontal="center" vertical="center" readingOrder="2"/>
      <protection locked="0"/>
    </xf>
    <xf numFmtId="0" fontId="0" fillId="10" borderId="65" xfId="0" applyFill="1" applyBorder="1" applyAlignment="1" applyProtection="1">
      <alignment horizontal="center" vertical="center" readingOrder="2"/>
    </xf>
    <xf numFmtId="0" fontId="3" fillId="0" borderId="0" xfId="0" applyFont="1" applyBorder="1" applyAlignment="1" applyProtection="1">
      <alignment horizontal="center" vertical="center" readingOrder="2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 vertical="center" readingOrder="2"/>
    </xf>
    <xf numFmtId="0" fontId="3" fillId="0" borderId="0" xfId="0" applyFont="1" applyBorder="1" applyAlignment="1" applyProtection="1">
      <alignment horizontal="center" vertical="center" shrinkToFit="1" readingOrder="2"/>
    </xf>
    <xf numFmtId="0" fontId="4" fillId="0" borderId="94" xfId="0" applyFont="1" applyBorder="1" applyAlignment="1" applyProtection="1">
      <alignment horizontal="center" vertical="center" readingOrder="2"/>
    </xf>
    <xf numFmtId="0" fontId="19" fillId="16" borderId="53" xfId="0" applyFont="1" applyFill="1" applyBorder="1" applyAlignment="1" applyProtection="1">
      <alignment horizontal="center" vertical="center" readingOrder="2"/>
    </xf>
    <xf numFmtId="0" fontId="1" fillId="3" borderId="26" xfId="0" applyFont="1" applyFill="1" applyBorder="1" applyAlignment="1" applyProtection="1">
      <alignment horizontal="center" vertical="center" readingOrder="2"/>
    </xf>
    <xf numFmtId="0" fontId="2" fillId="0" borderId="21" xfId="0" applyFont="1" applyBorder="1" applyAlignment="1" applyProtection="1">
      <alignment horizontal="center" vertical="center" shrinkToFit="1" readingOrder="2"/>
    </xf>
    <xf numFmtId="0" fontId="3" fillId="0" borderId="0" xfId="0" applyFont="1" applyAlignment="1" applyProtection="1">
      <alignment horizontal="center" vertical="center"/>
    </xf>
    <xf numFmtId="0" fontId="11" fillId="7" borderId="49" xfId="0" applyFont="1" applyFill="1" applyBorder="1" applyAlignment="1" applyProtection="1">
      <alignment horizontal="center" vertical="center" wrapText="1" readingOrder="2"/>
    </xf>
    <xf numFmtId="0" fontId="11" fillId="7" borderId="95" xfId="0" applyFont="1" applyFill="1" applyBorder="1" applyAlignment="1" applyProtection="1">
      <alignment horizontal="center" vertical="center" wrapText="1" readingOrder="2"/>
    </xf>
    <xf numFmtId="0" fontId="4" fillId="17" borderId="98" xfId="0" applyFont="1" applyFill="1" applyBorder="1" applyAlignment="1" applyProtection="1">
      <alignment horizontal="center" vertical="center" readingOrder="2"/>
    </xf>
    <xf numFmtId="0" fontId="19" fillId="5" borderId="53" xfId="0" applyFont="1" applyFill="1" applyBorder="1" applyAlignment="1" applyProtection="1">
      <alignment horizontal="center" vertical="center" readingOrder="2"/>
    </xf>
    <xf numFmtId="2" fontId="0" fillId="0" borderId="0" xfId="0" applyNumberFormat="1" applyBorder="1" applyAlignment="1" applyProtection="1">
      <alignment horizontal="center" vertical="center" readingOrder="2"/>
    </xf>
    <xf numFmtId="0" fontId="3" fillId="0" borderId="110" xfId="0" applyFont="1" applyBorder="1" applyAlignment="1" applyProtection="1">
      <alignment horizontal="center" vertical="center"/>
    </xf>
    <xf numFmtId="0" fontId="3" fillId="0" borderId="111" xfId="0" applyFont="1" applyBorder="1" applyAlignment="1" applyProtection="1">
      <alignment horizontal="center" vertical="center"/>
    </xf>
    <xf numFmtId="0" fontId="3" fillId="10" borderId="125" xfId="0" applyFont="1" applyFill="1" applyBorder="1" applyAlignment="1" applyProtection="1">
      <alignment horizontal="center" vertical="center" shrinkToFit="1" readingOrder="2"/>
      <protection locked="0"/>
    </xf>
    <xf numFmtId="0" fontId="3" fillId="10" borderId="125" xfId="0" applyFont="1" applyFill="1" applyBorder="1" applyAlignment="1" applyProtection="1">
      <alignment horizontal="center" vertical="center" shrinkToFit="1" readingOrder="2"/>
    </xf>
    <xf numFmtId="0" fontId="1" fillId="0" borderId="26" xfId="0" applyFont="1" applyFill="1" applyBorder="1" applyAlignment="1" applyProtection="1">
      <alignment horizontal="center" vertical="center" readingOrder="2"/>
    </xf>
    <xf numFmtId="0" fontId="15" fillId="7" borderId="72" xfId="0" applyFont="1" applyFill="1" applyBorder="1" applyAlignment="1" applyProtection="1">
      <alignment horizontal="center" vertical="center" wrapText="1" readingOrder="2"/>
    </xf>
    <xf numFmtId="0" fontId="19" fillId="7" borderId="73" xfId="0" applyFont="1" applyFill="1" applyBorder="1" applyAlignment="1" applyProtection="1">
      <alignment horizontal="center" vertical="center" shrinkToFit="1" readingOrder="2"/>
    </xf>
    <xf numFmtId="0" fontId="0" fillId="0" borderId="0" xfId="0" applyProtection="1"/>
    <xf numFmtId="0" fontId="3" fillId="5" borderId="0" xfId="0" applyFont="1" applyFill="1" applyBorder="1" applyAlignment="1" applyProtection="1">
      <alignment horizontal="center" vertical="center" readingOrder="2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4" borderId="22" xfId="0" applyFont="1" applyFill="1" applyBorder="1" applyAlignment="1" applyProtection="1">
      <alignment horizontal="center" vertical="center"/>
    </xf>
    <xf numFmtId="0" fontId="29" fillId="4" borderId="23" xfId="0" applyFont="1" applyFill="1" applyBorder="1" applyAlignment="1" applyProtection="1">
      <alignment horizontal="center" vertical="center" wrapText="1"/>
    </xf>
    <xf numFmtId="0" fontId="3" fillId="10" borderId="20" xfId="0" applyFont="1" applyFill="1" applyBorder="1" applyAlignment="1">
      <alignment horizontal="center" vertical="center" shrinkToFit="1" readingOrder="2"/>
    </xf>
    <xf numFmtId="0" fontId="3" fillId="10" borderId="23" xfId="0" applyFont="1" applyFill="1" applyBorder="1" applyAlignment="1">
      <alignment horizontal="center" vertical="center" shrinkToFit="1" readingOrder="2"/>
    </xf>
    <xf numFmtId="0" fontId="3" fillId="10" borderId="26" xfId="0" applyFont="1" applyFill="1" applyBorder="1" applyAlignment="1">
      <alignment horizontal="center" vertical="center" shrinkToFit="1" readingOrder="2"/>
    </xf>
    <xf numFmtId="0" fontId="3" fillId="0" borderId="0" xfId="0" applyFont="1" applyAlignment="1" applyProtection="1">
      <alignment horizontal="center" vertical="center" readingOrder="2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10" borderId="27" xfId="0" applyFont="1" applyFill="1" applyBorder="1" applyAlignment="1" applyProtection="1">
      <alignment horizontal="center" vertical="center" shrinkToFit="1" readingOrder="2"/>
      <protection locked="0"/>
    </xf>
    <xf numFmtId="0" fontId="4" fillId="0" borderId="44" xfId="0" applyFont="1" applyBorder="1" applyAlignment="1" applyProtection="1">
      <alignment horizontal="center" vertical="center" readingOrder="2"/>
    </xf>
    <xf numFmtId="0" fontId="0" fillId="0" borderId="62" xfId="0" applyBorder="1" applyAlignment="1" applyProtection="1">
      <alignment horizontal="center" vertical="center" shrinkToFit="1" readingOrder="2"/>
    </xf>
    <xf numFmtId="0" fontId="0" fillId="0" borderId="44" xfId="0" applyBorder="1" applyAlignment="1" applyProtection="1">
      <alignment horizontal="center" vertical="center" readingOrder="2"/>
    </xf>
    <xf numFmtId="0" fontId="0" fillId="0" borderId="79" xfId="0" applyBorder="1" applyAlignment="1" applyProtection="1">
      <alignment horizontal="center" vertical="center" readingOrder="2"/>
    </xf>
    <xf numFmtId="0" fontId="3" fillId="0" borderId="0" xfId="0" applyFont="1" applyAlignment="1" applyProtection="1">
      <alignment horizontal="center" vertical="center" readingOrder="2"/>
    </xf>
    <xf numFmtId="0" fontId="11" fillId="2" borderId="36" xfId="0" applyFont="1" applyFill="1" applyBorder="1" applyAlignment="1" applyProtection="1">
      <alignment horizontal="center" vertical="center" wrapText="1" readingOrder="2"/>
    </xf>
    <xf numFmtId="0" fontId="11" fillId="2" borderId="60" xfId="0" applyFont="1" applyFill="1" applyBorder="1" applyAlignment="1" applyProtection="1">
      <alignment horizontal="center" vertical="center" wrapText="1" readingOrder="2"/>
    </xf>
    <xf numFmtId="0" fontId="0" fillId="0" borderId="0" xfId="0" applyBorder="1" applyAlignment="1" applyProtection="1">
      <alignment horizontal="center" vertical="center" readingOrder="2"/>
    </xf>
    <xf numFmtId="0" fontId="4" fillId="0" borderId="44" xfId="0" applyFont="1" applyBorder="1" applyAlignment="1" applyProtection="1">
      <alignment horizontal="left" vertical="center" readingOrder="2"/>
    </xf>
    <xf numFmtId="0" fontId="3" fillId="0" borderId="19" xfId="0" applyFont="1" applyBorder="1" applyAlignment="1">
      <alignment horizontal="center" vertical="center" shrinkToFit="1" readingOrder="2"/>
    </xf>
    <xf numFmtId="0" fontId="3" fillId="0" borderId="22" xfId="0" applyFont="1" applyBorder="1" applyAlignment="1">
      <alignment horizontal="center" vertical="center" shrinkToFit="1" readingOrder="2"/>
    </xf>
    <xf numFmtId="0" fontId="3" fillId="0" borderId="25" xfId="0" applyFont="1" applyBorder="1" applyAlignment="1">
      <alignment horizontal="center" vertical="center" shrinkToFit="1" readingOrder="2"/>
    </xf>
    <xf numFmtId="0" fontId="3" fillId="0" borderId="20" xfId="0" applyFont="1" applyBorder="1" applyAlignment="1">
      <alignment horizontal="center" vertical="center" shrinkToFit="1" readingOrder="2"/>
    </xf>
    <xf numFmtId="0" fontId="3" fillId="0" borderId="23" xfId="0" applyFont="1" applyBorder="1" applyAlignment="1">
      <alignment horizontal="center" vertical="center" shrinkToFit="1" readingOrder="2"/>
    </xf>
    <xf numFmtId="0" fontId="3" fillId="0" borderId="26" xfId="0" applyFont="1" applyBorder="1" applyAlignment="1">
      <alignment horizontal="center" vertical="center" shrinkToFit="1" readingOrder="2"/>
    </xf>
    <xf numFmtId="0" fontId="10" fillId="0" borderId="26" xfId="0" applyFont="1" applyBorder="1" applyAlignment="1">
      <alignment horizontal="center" vertical="top" wrapText="1" readingOrder="2"/>
    </xf>
    <xf numFmtId="0" fontId="12" fillId="0" borderId="26" xfId="0" applyFont="1" applyBorder="1" applyAlignment="1">
      <alignment horizontal="center" vertical="top" wrapText="1" readingOrder="2"/>
    </xf>
    <xf numFmtId="0" fontId="3" fillId="0" borderId="24" xfId="0" applyFont="1" applyBorder="1" applyAlignment="1">
      <alignment horizontal="center" vertical="center" shrinkToFit="1" readingOrder="2"/>
    </xf>
    <xf numFmtId="0" fontId="3" fillId="0" borderId="21" xfId="0" applyFont="1" applyBorder="1" applyAlignment="1">
      <alignment horizontal="center" vertical="center" shrinkToFit="1" readingOrder="2"/>
    </xf>
    <xf numFmtId="0" fontId="3" fillId="0" borderId="27" xfId="0" applyFont="1" applyBorder="1" applyAlignment="1">
      <alignment horizontal="center" vertical="center" shrinkToFit="1" readingOrder="2"/>
    </xf>
    <xf numFmtId="0" fontId="3" fillId="0" borderId="0" xfId="0" applyFont="1" applyAlignment="1" applyProtection="1">
      <alignment horizontal="center" vertical="center" readingOrder="2"/>
    </xf>
    <xf numFmtId="0" fontId="11" fillId="2" borderId="60" xfId="0" applyFont="1" applyFill="1" applyBorder="1" applyAlignment="1" applyProtection="1">
      <alignment horizontal="center" vertical="center" wrapText="1" readingOrder="2"/>
    </xf>
    <xf numFmtId="0" fontId="11" fillId="2" borderId="36" xfId="0" applyFont="1" applyFill="1" applyBorder="1" applyAlignment="1" applyProtection="1">
      <alignment horizontal="center" vertical="center" wrapText="1" readingOrder="2"/>
    </xf>
    <xf numFmtId="0" fontId="3" fillId="0" borderId="20" xfId="0" applyFont="1" applyBorder="1" applyAlignment="1">
      <alignment horizontal="center" vertical="center" shrinkToFit="1" readingOrder="2"/>
    </xf>
    <xf numFmtId="0" fontId="3" fillId="0" borderId="23" xfId="0" applyFont="1" applyBorder="1" applyAlignment="1">
      <alignment horizontal="center" vertical="center" shrinkToFit="1" readingOrder="2"/>
    </xf>
    <xf numFmtId="0" fontId="3" fillId="0" borderId="26" xfId="0" applyFont="1" applyBorder="1" applyAlignment="1">
      <alignment horizontal="center" vertical="center" shrinkToFit="1" readingOrder="2"/>
    </xf>
    <xf numFmtId="0" fontId="10" fillId="0" borderId="26" xfId="0" applyFont="1" applyBorder="1" applyAlignment="1">
      <alignment horizontal="center" vertical="top" wrapText="1" readingOrder="2"/>
    </xf>
    <xf numFmtId="0" fontId="12" fillId="6" borderId="20" xfId="0" applyFont="1" applyFill="1" applyBorder="1" applyAlignment="1" applyProtection="1">
      <alignment horizontal="center" vertical="center" textRotation="90" wrapText="1" readingOrder="2"/>
      <protection locked="0"/>
    </xf>
    <xf numFmtId="0" fontId="8" fillId="6" borderId="20" xfId="0" applyFont="1" applyFill="1" applyBorder="1" applyAlignment="1" applyProtection="1">
      <alignment horizontal="center" vertical="center" wrapText="1" readingOrder="2"/>
    </xf>
    <xf numFmtId="0" fontId="1" fillId="6" borderId="20" xfId="0" applyFont="1" applyFill="1" applyBorder="1" applyAlignment="1" applyProtection="1">
      <alignment horizontal="center" vertical="center" wrapText="1" readingOrder="2"/>
    </xf>
    <xf numFmtId="0" fontId="11" fillId="6" borderId="21" xfId="0" applyFont="1" applyFill="1" applyBorder="1" applyAlignment="1" applyProtection="1">
      <alignment horizontal="center" vertical="center" wrapText="1" readingOrder="2"/>
    </xf>
    <xf numFmtId="0" fontId="3" fillId="0" borderId="25" xfId="0" applyFont="1" applyBorder="1" applyAlignment="1" applyProtection="1">
      <alignment horizontal="center" vertical="center" shrinkToFit="1" readingOrder="2"/>
    </xf>
    <xf numFmtId="0" fontId="3" fillId="0" borderId="26" xfId="0" applyFont="1" applyBorder="1" applyAlignment="1" applyProtection="1">
      <alignment horizontal="center" vertical="center" shrinkToFit="1" readingOrder="2"/>
    </xf>
    <xf numFmtId="0" fontId="4" fillId="0" borderId="44" xfId="0" applyFont="1" applyBorder="1" applyAlignment="1" applyProtection="1">
      <alignment horizontal="center" vertical="center" shrinkToFit="1" readingOrder="2"/>
    </xf>
    <xf numFmtId="9" fontId="28" fillId="7" borderId="72" xfId="1" applyFont="1" applyFill="1" applyBorder="1" applyAlignment="1" applyProtection="1">
      <alignment horizontal="center" vertical="center" shrinkToFit="1" readingOrder="2"/>
    </xf>
    <xf numFmtId="0" fontId="0" fillId="0" borderId="0" xfId="0" applyAlignment="1" applyProtection="1">
      <alignment horizontal="center" vertical="center" shrinkToFit="1"/>
    </xf>
    <xf numFmtId="0" fontId="0" fillId="0" borderId="0" xfId="0" applyAlignment="1" applyProtection="1">
      <alignment shrinkToFit="1"/>
    </xf>
    <xf numFmtId="0" fontId="2" fillId="0" borderId="24" xfId="0" applyFont="1" applyBorder="1" applyAlignment="1" applyProtection="1">
      <alignment horizontal="center" vertical="center" shrinkToFit="1" readingOrder="2"/>
    </xf>
    <xf numFmtId="0" fontId="2" fillId="0" borderId="21" xfId="0" applyFont="1" applyFill="1" applyBorder="1" applyAlignment="1" applyProtection="1">
      <alignment horizontal="center" vertical="center" shrinkToFit="1" readingOrder="2"/>
    </xf>
    <xf numFmtId="0" fontId="2" fillId="0" borderId="24" xfId="0" applyFont="1" applyFill="1" applyBorder="1" applyAlignment="1" applyProtection="1">
      <alignment horizontal="center" vertical="center" shrinkToFit="1" readingOrder="2"/>
    </xf>
    <xf numFmtId="0" fontId="4" fillId="3" borderId="1" xfId="0" applyFont="1" applyFill="1" applyBorder="1" applyAlignment="1" applyProtection="1">
      <alignment horizontal="center" vertical="center" shrinkToFit="1" readingOrder="2"/>
    </xf>
    <xf numFmtId="0" fontId="4" fillId="3" borderId="2" xfId="0" applyFont="1" applyFill="1" applyBorder="1" applyAlignment="1" applyProtection="1">
      <alignment horizontal="center" vertical="center" shrinkToFit="1" readingOrder="2"/>
    </xf>
    <xf numFmtId="0" fontId="4" fillId="3" borderId="3" xfId="0" applyFont="1" applyFill="1" applyBorder="1" applyAlignment="1" applyProtection="1">
      <alignment horizontal="center" vertical="center" shrinkToFit="1" readingOrder="2"/>
    </xf>
    <xf numFmtId="0" fontId="3" fillId="0" borderId="4" xfId="0" applyFont="1" applyBorder="1" applyAlignment="1" applyProtection="1">
      <alignment horizontal="center" vertical="center" shrinkToFit="1" readingOrder="2"/>
      <protection locked="0"/>
    </xf>
    <xf numFmtId="0" fontId="0" fillId="0" borderId="6" xfId="0" applyBorder="1" applyAlignment="1" applyProtection="1">
      <alignment horizontal="center" vertical="center" shrinkToFit="1" readingOrder="2"/>
      <protection locked="0"/>
    </xf>
    <xf numFmtId="0" fontId="3" fillId="0" borderId="7" xfId="0" applyFont="1" applyBorder="1" applyAlignment="1" applyProtection="1">
      <alignment horizontal="center" vertical="center" shrinkToFit="1" readingOrder="2"/>
      <protection locked="0"/>
    </xf>
    <xf numFmtId="0" fontId="0" fillId="0" borderId="9" xfId="0" applyBorder="1" applyAlignment="1" applyProtection="1">
      <alignment horizontal="center" vertical="center" shrinkToFit="1" readingOrder="2"/>
      <protection locked="0"/>
    </xf>
    <xf numFmtId="0" fontId="3" fillId="0" borderId="10" xfId="0" applyFont="1" applyBorder="1" applyAlignment="1" applyProtection="1">
      <alignment horizontal="center" vertical="center" shrinkToFit="1" readingOrder="2"/>
      <protection locked="0"/>
    </xf>
    <xf numFmtId="0" fontId="0" fillId="0" borderId="12" xfId="0" applyBorder="1" applyAlignment="1" applyProtection="1">
      <alignment horizontal="center" vertical="center" shrinkToFit="1" readingOrder="2"/>
      <protection locked="0"/>
    </xf>
    <xf numFmtId="0" fontId="0" fillId="0" borderId="0" xfId="0" applyBorder="1" applyAlignment="1" applyProtection="1">
      <alignment horizontal="center" vertical="center" shrinkToFit="1" readingOrder="2"/>
    </xf>
    <xf numFmtId="0" fontId="4" fillId="0" borderId="3" xfId="0" applyFont="1" applyBorder="1" applyAlignment="1" applyProtection="1">
      <alignment horizontal="center" vertical="center" shrinkToFit="1" readingOrder="2"/>
    </xf>
    <xf numFmtId="0" fontId="12" fillId="0" borderId="0" xfId="0" applyFont="1" applyAlignment="1" applyProtection="1">
      <alignment horizontal="center" vertical="center" shrinkToFit="1" readingOrder="2"/>
    </xf>
    <xf numFmtId="0" fontId="1" fillId="2" borderId="29" xfId="0" applyFont="1" applyFill="1" applyBorder="1" applyAlignment="1" applyProtection="1">
      <alignment horizontal="center" vertical="center" shrinkToFit="1" readingOrder="2"/>
    </xf>
    <xf numFmtId="0" fontId="1" fillId="3" borderId="26" xfId="0" applyFont="1" applyFill="1" applyBorder="1" applyAlignment="1" applyProtection="1">
      <alignment horizontal="center" vertical="center" shrinkToFit="1" readingOrder="2"/>
    </xf>
    <xf numFmtId="0" fontId="19" fillId="16" borderId="53" xfId="0" applyFont="1" applyFill="1" applyBorder="1" applyAlignment="1" applyProtection="1">
      <alignment horizontal="center" vertical="center" shrinkToFit="1" readingOrder="2"/>
    </xf>
    <xf numFmtId="9" fontId="3" fillId="0" borderId="0" xfId="1" applyFont="1" applyAlignment="1" applyProtection="1">
      <alignment horizontal="center" vertical="center" shrinkToFit="1" readingOrder="2"/>
    </xf>
    <xf numFmtId="0" fontId="19" fillId="6" borderId="53" xfId="0" applyFont="1" applyFill="1" applyBorder="1" applyAlignment="1" applyProtection="1">
      <alignment horizontal="center" vertical="center" shrinkToFit="1" readingOrder="2"/>
    </xf>
    <xf numFmtId="2" fontId="1" fillId="6" borderId="26" xfId="0" applyNumberFormat="1" applyFont="1" applyFill="1" applyBorder="1" applyAlignment="1" applyProtection="1">
      <alignment horizontal="center" vertical="center" shrinkToFit="1" readingOrder="2"/>
    </xf>
    <xf numFmtId="2" fontId="1" fillId="6" borderId="26" xfId="0" applyNumberFormat="1" applyFont="1" applyFill="1" applyBorder="1" applyAlignment="1" applyProtection="1">
      <alignment horizontal="center" vertical="center" readingOrder="2"/>
    </xf>
    <xf numFmtId="2" fontId="3" fillId="0" borderId="5" xfId="0" applyNumberFormat="1" applyFont="1" applyBorder="1" applyAlignment="1" applyProtection="1">
      <alignment horizontal="center" vertical="center" readingOrder="2"/>
    </xf>
    <xf numFmtId="2" fontId="3" fillId="0" borderId="8" xfId="0" applyNumberFormat="1" applyFont="1" applyBorder="1" applyAlignment="1" applyProtection="1">
      <alignment horizontal="center" vertical="center" readingOrder="2"/>
    </xf>
    <xf numFmtId="2" fontId="3" fillId="0" borderId="11" xfId="0" applyNumberFormat="1" applyFont="1" applyBorder="1" applyAlignment="1" applyProtection="1">
      <alignment horizontal="center" vertical="center" readingOrder="2"/>
    </xf>
    <xf numFmtId="2" fontId="1" fillId="0" borderId="40" xfId="0" applyNumberFormat="1" applyFont="1" applyBorder="1" applyAlignment="1" applyProtection="1">
      <alignment horizontal="center" vertical="center" readingOrder="2"/>
    </xf>
    <xf numFmtId="2" fontId="3" fillId="0" borderId="41" xfId="0" applyNumberFormat="1" applyFont="1" applyBorder="1" applyAlignment="1" applyProtection="1">
      <alignment horizontal="center" vertical="center" readingOrder="2"/>
    </xf>
    <xf numFmtId="2" fontId="3" fillId="0" borderId="42" xfId="0" applyNumberFormat="1" applyFont="1" applyBorder="1" applyAlignment="1" applyProtection="1">
      <alignment horizontal="center" vertical="center" readingOrder="2"/>
    </xf>
    <xf numFmtId="2" fontId="3" fillId="0" borderId="43" xfId="0" applyNumberFormat="1" applyFont="1" applyBorder="1" applyAlignment="1" applyProtection="1">
      <alignment horizontal="center" vertical="center" readingOrder="2"/>
    </xf>
    <xf numFmtId="2" fontId="1" fillId="0" borderId="26" xfId="0" applyNumberFormat="1" applyFont="1" applyBorder="1" applyAlignment="1" applyProtection="1">
      <alignment horizontal="center" vertical="center" readingOrder="2"/>
    </xf>
    <xf numFmtId="2" fontId="8" fillId="7" borderId="29" xfId="0" applyNumberFormat="1" applyFont="1" applyFill="1" applyBorder="1" applyAlignment="1" applyProtection="1">
      <alignment horizontal="center" vertical="center" textRotation="90" wrapText="1" readingOrder="2"/>
    </xf>
    <xf numFmtId="2" fontId="1" fillId="0" borderId="5" xfId="0" applyNumberFormat="1" applyFont="1" applyBorder="1" applyAlignment="1" applyProtection="1">
      <alignment horizontal="center" vertical="center" readingOrder="2"/>
    </xf>
    <xf numFmtId="2" fontId="1" fillId="0" borderId="8" xfId="0" applyNumberFormat="1" applyFont="1" applyBorder="1" applyAlignment="1" applyProtection="1">
      <alignment horizontal="center" vertical="center" readingOrder="2"/>
    </xf>
    <xf numFmtId="2" fontId="1" fillId="0" borderId="11" xfId="0" applyNumberFormat="1" applyFont="1" applyBorder="1" applyAlignment="1" applyProtection="1">
      <alignment horizontal="center" vertical="center" readingOrder="2"/>
    </xf>
    <xf numFmtId="2" fontId="8" fillId="6" borderId="20" xfId="0" applyNumberFormat="1" applyFont="1" applyFill="1" applyBorder="1" applyAlignment="1" applyProtection="1">
      <alignment horizontal="center" vertical="center" wrapText="1" readingOrder="2"/>
    </xf>
    <xf numFmtId="0" fontId="4" fillId="16" borderId="44" xfId="0" applyFont="1" applyFill="1" applyBorder="1" applyAlignment="1" applyProtection="1">
      <alignment horizontal="right" vertical="center" shrinkToFit="1" readingOrder="2"/>
    </xf>
    <xf numFmtId="0" fontId="4" fillId="16" borderId="44" xfId="0" applyFont="1" applyFill="1" applyBorder="1" applyAlignment="1" applyProtection="1">
      <alignment horizontal="right" vertical="center" readingOrder="2"/>
    </xf>
    <xf numFmtId="0" fontId="4" fillId="16" borderId="44" xfId="0" applyFont="1" applyFill="1" applyBorder="1" applyAlignment="1" applyProtection="1">
      <alignment horizontal="center" vertical="center" readingOrder="2"/>
    </xf>
    <xf numFmtId="0" fontId="4" fillId="5" borderId="44" xfId="0" applyFont="1" applyFill="1" applyBorder="1" applyAlignment="1" applyProtection="1">
      <alignment horizontal="center" vertical="center" readingOrder="2"/>
    </xf>
    <xf numFmtId="0" fontId="24" fillId="0" borderId="55" xfId="0" applyFont="1" applyFill="1" applyBorder="1" applyAlignment="1" applyProtection="1">
      <alignment horizontal="center" vertical="center" shrinkToFit="1" readingOrder="2"/>
    </xf>
    <xf numFmtId="0" fontId="27" fillId="0" borderId="89" xfId="0" applyFont="1" applyFill="1" applyBorder="1" applyAlignment="1" applyProtection="1">
      <alignment horizontal="center" vertical="center" shrinkToFit="1" readingOrder="2"/>
    </xf>
    <xf numFmtId="0" fontId="3" fillId="0" borderId="26" xfId="0" applyFont="1" applyBorder="1" applyAlignment="1">
      <alignment horizontal="center" vertical="center" shrinkToFit="1" readingOrder="2"/>
    </xf>
    <xf numFmtId="0" fontId="3" fillId="0" borderId="23" xfId="0" applyFont="1" applyBorder="1" applyAlignment="1">
      <alignment horizontal="center" vertical="center" shrinkToFit="1" readingOrder="2"/>
    </xf>
    <xf numFmtId="0" fontId="3" fillId="0" borderId="20" xfId="0" applyFont="1" applyBorder="1" applyAlignment="1">
      <alignment horizontal="center" vertical="center" shrinkToFit="1" readingOrder="2"/>
    </xf>
    <xf numFmtId="9" fontId="3" fillId="0" borderId="26" xfId="1" applyFont="1" applyBorder="1" applyAlignment="1" applyProtection="1">
      <alignment horizontal="center" vertical="center" shrinkToFit="1" readingOrder="2"/>
    </xf>
    <xf numFmtId="2" fontId="1" fillId="6" borderId="5" xfId="0" applyNumberFormat="1" applyFont="1" applyFill="1" applyBorder="1" applyAlignment="1" applyProtection="1">
      <alignment horizontal="center" vertical="center" shrinkToFit="1" readingOrder="2"/>
    </xf>
    <xf numFmtId="2" fontId="1" fillId="6" borderId="8" xfId="0" applyNumberFormat="1" applyFont="1" applyFill="1" applyBorder="1" applyAlignment="1" applyProtection="1">
      <alignment horizontal="center" vertical="center" shrinkToFit="1" readingOrder="2"/>
    </xf>
    <xf numFmtId="2" fontId="1" fillId="6" borderId="11" xfId="0" applyNumberFormat="1" applyFont="1" applyFill="1" applyBorder="1" applyAlignment="1" applyProtection="1">
      <alignment horizontal="center" vertical="center" shrinkToFit="1" readingOrder="2"/>
    </xf>
    <xf numFmtId="0" fontId="9" fillId="0" borderId="90" xfId="0" applyFont="1" applyBorder="1" applyAlignment="1" applyProtection="1">
      <alignment horizontal="center" vertical="center" shrinkToFit="1" readingOrder="2"/>
    </xf>
    <xf numFmtId="0" fontId="1" fillId="3" borderId="28" xfId="0" applyFont="1" applyFill="1" applyBorder="1" applyAlignment="1" applyProtection="1">
      <alignment horizontal="center" vertical="center" shrinkToFit="1" readingOrder="2"/>
    </xf>
    <xf numFmtId="0" fontId="1" fillId="3" borderId="38" xfId="0" applyFont="1" applyFill="1" applyBorder="1" applyAlignment="1" applyProtection="1">
      <alignment horizontal="center" vertical="center" shrinkToFit="1" readingOrder="2"/>
    </xf>
    <xf numFmtId="0" fontId="1" fillId="3" borderId="29" xfId="0" applyFont="1" applyFill="1" applyBorder="1" applyAlignment="1" applyProtection="1">
      <alignment horizontal="center" vertical="center" shrinkToFit="1" readingOrder="2"/>
    </xf>
    <xf numFmtId="0" fontId="4" fillId="0" borderId="133" xfId="0" applyFont="1" applyBorder="1" applyAlignment="1" applyProtection="1">
      <alignment horizontal="center" vertical="center" readingOrder="2"/>
    </xf>
    <xf numFmtId="0" fontId="16" fillId="0" borderId="90" xfId="0" applyFont="1" applyFill="1" applyBorder="1" applyAlignment="1" applyProtection="1">
      <alignment horizontal="center" vertical="center" shrinkToFit="1" readingOrder="2"/>
    </xf>
    <xf numFmtId="0" fontId="2" fillId="0" borderId="0" xfId="0" applyFont="1" applyAlignment="1" applyProtection="1">
      <alignment horizontal="center" vertical="center" shrinkToFit="1" readingOrder="2"/>
    </xf>
    <xf numFmtId="0" fontId="4" fillId="0" borderId="44" xfId="0" applyFont="1" applyBorder="1" applyAlignment="1" applyProtection="1">
      <alignment horizontal="center" vertical="center" shrinkToFit="1" readingOrder="2"/>
    </xf>
    <xf numFmtId="0" fontId="0" fillId="0" borderId="0" xfId="0" applyAlignment="1" applyProtection="1">
      <alignment horizontal="center" vertical="center" shrinkToFit="1" readingOrder="2"/>
    </xf>
    <xf numFmtId="0" fontId="4" fillId="0" borderId="62" xfId="0" applyFont="1" applyBorder="1" applyAlignment="1" applyProtection="1">
      <alignment horizontal="center" vertical="center" wrapText="1" readingOrder="2"/>
    </xf>
    <xf numFmtId="0" fontId="0" fillId="0" borderId="62" xfId="0" applyBorder="1" applyAlignment="1" applyProtection="1">
      <alignment horizontal="center" vertical="center" shrinkToFit="1" readingOrder="2"/>
    </xf>
    <xf numFmtId="0" fontId="1" fillId="0" borderId="26" xfId="0" applyFont="1" applyBorder="1" applyAlignment="1" applyProtection="1">
      <alignment horizontal="center" vertical="center" shrinkToFit="1" readingOrder="2"/>
      <protection locked="0"/>
    </xf>
    <xf numFmtId="0" fontId="1" fillId="0" borderId="26" xfId="0" applyFont="1" applyFill="1" applyBorder="1" applyAlignment="1" applyProtection="1">
      <alignment horizontal="center" vertical="center" readingOrder="2"/>
      <protection locked="0"/>
    </xf>
    <xf numFmtId="0" fontId="10" fillId="0" borderId="20" xfId="0" applyFont="1" applyBorder="1" applyAlignment="1">
      <alignment horizontal="center" vertical="center" shrinkToFit="1" readingOrder="2"/>
    </xf>
    <xf numFmtId="0" fontId="10" fillId="0" borderId="21" xfId="0" applyFont="1" applyBorder="1" applyAlignment="1">
      <alignment horizontal="center" vertical="center" shrinkToFit="1" readingOrder="2"/>
    </xf>
    <xf numFmtId="9" fontId="10" fillId="0" borderId="23" xfId="1" applyFont="1" applyBorder="1" applyAlignment="1">
      <alignment horizontal="center" vertical="center" shrinkToFit="1" readingOrder="2"/>
    </xf>
    <xf numFmtId="9" fontId="10" fillId="0" borderId="24" xfId="1" applyFont="1" applyBorder="1" applyAlignment="1">
      <alignment horizontal="center" vertical="center" shrinkToFit="1" readingOrder="2"/>
    </xf>
    <xf numFmtId="2" fontId="10" fillId="0" borderId="26" xfId="0" applyNumberFormat="1" applyFont="1" applyBorder="1" applyAlignment="1">
      <alignment horizontal="center" vertical="center" shrinkToFit="1" readingOrder="2"/>
    </xf>
    <xf numFmtId="2" fontId="10" fillId="0" borderId="27" xfId="0" applyNumberFormat="1" applyFont="1" applyBorder="1" applyAlignment="1">
      <alignment horizontal="center" vertical="center" shrinkToFit="1" readingOrder="2"/>
    </xf>
    <xf numFmtId="0" fontId="2" fillId="0" borderId="0" xfId="0" applyFont="1" applyAlignment="1" applyProtection="1">
      <alignment horizontal="center" vertical="center" shrinkToFit="1" readingOrder="2"/>
    </xf>
    <xf numFmtId="0" fontId="0" fillId="0" borderId="62" xfId="0" applyBorder="1" applyAlignment="1" applyProtection="1">
      <alignment horizontal="center" vertical="center" shrinkToFit="1" readingOrder="2"/>
    </xf>
    <xf numFmtId="0" fontId="0" fillId="0" borderId="0" xfId="0" applyAlignment="1" applyProtection="1">
      <alignment horizontal="center" vertical="center" shrinkToFit="1" readingOrder="2"/>
    </xf>
    <xf numFmtId="0" fontId="4" fillId="0" borderId="62" xfId="0" applyFont="1" applyBorder="1" applyAlignment="1" applyProtection="1">
      <alignment horizontal="center" vertical="center" wrapText="1" readingOrder="2"/>
    </xf>
    <xf numFmtId="0" fontId="4" fillId="0" borderId="44" xfId="0" applyFont="1" applyBorder="1" applyAlignment="1" applyProtection="1">
      <alignment horizontal="center" vertical="center" shrinkToFit="1" readingOrder="2"/>
    </xf>
    <xf numFmtId="0" fontId="1" fillId="6" borderId="23" xfId="0" applyFont="1" applyFill="1" applyBorder="1" applyAlignment="1" applyProtection="1">
      <alignment horizontal="center" vertical="center" shrinkToFit="1" readingOrder="2"/>
    </xf>
    <xf numFmtId="0" fontId="3" fillId="6" borderId="5" xfId="0" applyFont="1" applyFill="1" applyBorder="1" applyAlignment="1" applyProtection="1">
      <alignment horizontal="center" vertical="center" shrinkToFit="1" readingOrder="2"/>
    </xf>
    <xf numFmtId="0" fontId="3" fillId="6" borderId="8" xfId="0" applyFont="1" applyFill="1" applyBorder="1" applyAlignment="1" applyProtection="1">
      <alignment horizontal="center" vertical="center" shrinkToFit="1" readingOrder="2"/>
    </xf>
    <xf numFmtId="0" fontId="3" fillId="6" borderId="11" xfId="0" applyFont="1" applyFill="1" applyBorder="1" applyAlignment="1" applyProtection="1">
      <alignment horizontal="center" vertical="center" shrinkToFit="1" readingOrder="2"/>
    </xf>
    <xf numFmtId="0" fontId="1" fillId="0" borderId="23" xfId="0" applyFont="1" applyBorder="1" applyAlignment="1" applyProtection="1">
      <alignment horizontal="center" vertical="center" shrinkToFit="1" readingOrder="2"/>
      <protection locked="0"/>
    </xf>
    <xf numFmtId="0" fontId="1" fillId="17" borderId="26" xfId="0" applyFont="1" applyFill="1" applyBorder="1" applyAlignment="1" applyProtection="1">
      <alignment horizontal="center" vertical="center" shrinkToFit="1" readingOrder="2"/>
    </xf>
    <xf numFmtId="0" fontId="0" fillId="0" borderId="44" xfId="0" applyBorder="1" applyAlignment="1">
      <alignment vertical="center" shrinkToFit="1" readingOrder="2"/>
    </xf>
    <xf numFmtId="0" fontId="1" fillId="6" borderId="134" xfId="0" applyFont="1" applyFill="1" applyBorder="1" applyAlignment="1" applyProtection="1">
      <alignment horizontal="center" vertical="center" shrinkToFit="1" readingOrder="2"/>
    </xf>
    <xf numFmtId="0" fontId="1" fillId="17" borderId="40" xfId="0" applyFont="1" applyFill="1" applyBorder="1" applyAlignment="1" applyProtection="1">
      <alignment horizontal="center" vertical="center" shrinkToFit="1" readingOrder="2"/>
    </xf>
    <xf numFmtId="0" fontId="3" fillId="0" borderId="5" xfId="0" applyFont="1" applyFill="1" applyBorder="1" applyAlignment="1" applyProtection="1">
      <alignment horizontal="center" vertical="center" shrinkToFit="1" readingOrder="2"/>
    </xf>
    <xf numFmtId="0" fontId="1" fillId="0" borderId="5" xfId="0" applyFont="1" applyFill="1" applyBorder="1" applyAlignment="1" applyProtection="1">
      <alignment horizontal="center" vertical="center" shrinkToFit="1" readingOrder="2"/>
    </xf>
    <xf numFmtId="0" fontId="3" fillId="0" borderId="8" xfId="0" applyFont="1" applyFill="1" applyBorder="1" applyAlignment="1" applyProtection="1">
      <alignment horizontal="center" vertical="center" shrinkToFit="1" readingOrder="2"/>
    </xf>
    <xf numFmtId="0" fontId="1" fillId="0" borderId="8" xfId="0" applyFont="1" applyFill="1" applyBorder="1" applyAlignment="1" applyProtection="1">
      <alignment horizontal="center" vertical="center" shrinkToFit="1" readingOrder="2"/>
    </xf>
    <xf numFmtId="0" fontId="3" fillId="0" borderId="11" xfId="0" applyFont="1" applyFill="1" applyBorder="1" applyAlignment="1" applyProtection="1">
      <alignment horizontal="center" vertical="center" shrinkToFit="1" readingOrder="2"/>
    </xf>
    <xf numFmtId="0" fontId="1" fillId="0" borderId="11" xfId="0" applyFont="1" applyFill="1" applyBorder="1" applyAlignment="1" applyProtection="1">
      <alignment horizontal="center" vertical="center" shrinkToFit="1" readingOrder="2"/>
    </xf>
    <xf numFmtId="0" fontId="0" fillId="0" borderId="0" xfId="0" applyAlignment="1" applyProtection="1">
      <alignment horizontal="center" vertical="center" shrinkToFit="1" readingOrder="2"/>
    </xf>
    <xf numFmtId="0" fontId="0" fillId="0" borderId="0" xfId="0" applyAlignment="1" applyProtection="1">
      <alignment horizontal="center" vertical="center" shrinkToFit="1" readingOrder="2"/>
    </xf>
    <xf numFmtId="0" fontId="2" fillId="0" borderId="0" xfId="0" applyFont="1" applyAlignment="1" applyProtection="1">
      <alignment horizontal="center" vertical="center" shrinkToFit="1" readingOrder="2"/>
    </xf>
    <xf numFmtId="0" fontId="4" fillId="0" borderId="44" xfId="0" applyFont="1" applyBorder="1" applyAlignment="1" applyProtection="1">
      <alignment horizontal="center" vertical="center" shrinkToFit="1" readingOrder="2"/>
    </xf>
    <xf numFmtId="0" fontId="0" fillId="0" borderId="0" xfId="0" applyAlignment="1" applyProtection="1">
      <alignment horizontal="center" vertical="center" shrinkToFit="1" readingOrder="2"/>
    </xf>
    <xf numFmtId="0" fontId="3" fillId="17" borderId="0" xfId="0" applyFont="1" applyFill="1" applyAlignment="1" applyProtection="1">
      <alignment horizontal="center" vertical="center" shrinkToFit="1" readingOrder="2"/>
    </xf>
    <xf numFmtId="0" fontId="4" fillId="0" borderId="30" xfId="0" applyFont="1" applyBorder="1" applyAlignment="1" applyProtection="1">
      <alignment horizontal="center" vertical="center" shrinkToFit="1" readingOrder="2"/>
    </xf>
    <xf numFmtId="0" fontId="4" fillId="0" borderId="31" xfId="0" applyFont="1" applyBorder="1" applyAlignment="1" applyProtection="1">
      <alignment horizontal="center" vertical="center" shrinkToFit="1" readingOrder="2"/>
    </xf>
    <xf numFmtId="0" fontId="0" fillId="0" borderId="32" xfId="0" applyBorder="1" applyAlignment="1" applyProtection="1">
      <alignment horizontal="center" vertical="center" shrinkToFit="1" readingOrder="2"/>
      <protection locked="0"/>
    </xf>
    <xf numFmtId="0" fontId="0" fillId="0" borderId="33" xfId="0" applyBorder="1" applyAlignment="1" applyProtection="1">
      <alignment horizontal="center" vertical="center" shrinkToFit="1" readingOrder="2"/>
      <protection locked="0"/>
    </xf>
    <xf numFmtId="0" fontId="2" fillId="0" borderId="0" xfId="0" applyFont="1" applyAlignment="1" applyProtection="1">
      <alignment horizontal="center" vertical="center" shrinkToFit="1" readingOrder="2"/>
    </xf>
    <xf numFmtId="0" fontId="2" fillId="0" borderId="0" xfId="0" applyFont="1" applyAlignment="1" applyProtection="1">
      <alignment horizontal="center" vertical="center" shrinkToFit="1" readingOrder="2"/>
      <protection locked="0"/>
    </xf>
    <xf numFmtId="0" fontId="5" fillId="0" borderId="44" xfId="0" applyFont="1" applyBorder="1" applyAlignment="1" applyProtection="1">
      <alignment horizontal="center" shrinkToFit="1" readingOrder="2"/>
    </xf>
    <xf numFmtId="0" fontId="8" fillId="6" borderId="21" xfId="0" applyFont="1" applyFill="1" applyBorder="1" applyAlignment="1" applyProtection="1">
      <alignment horizontal="center" vertical="center" wrapText="1" readingOrder="2"/>
    </xf>
    <xf numFmtId="0" fontId="8" fillId="6" borderId="24" xfId="0" applyFont="1" applyFill="1" applyBorder="1" applyAlignment="1" applyProtection="1">
      <alignment horizontal="center" vertical="center" wrapText="1" readingOrder="2"/>
    </xf>
    <xf numFmtId="0" fontId="11" fillId="6" borderId="20" xfId="0" applyFont="1" applyFill="1" applyBorder="1" applyAlignment="1" applyProtection="1">
      <alignment horizontal="center" vertical="center" shrinkToFit="1" readingOrder="2"/>
    </xf>
    <xf numFmtId="0" fontId="8" fillId="6" borderId="23" xfId="0" applyFont="1" applyFill="1" applyBorder="1" applyAlignment="1" applyProtection="1">
      <alignment horizontal="center" vertical="center" shrinkToFit="1" readingOrder="2"/>
    </xf>
    <xf numFmtId="0" fontId="0" fillId="0" borderId="26" xfId="0" applyBorder="1" applyAlignment="1">
      <alignment horizontal="center" vertical="center" shrinkToFit="1" readingOrder="2"/>
    </xf>
    <xf numFmtId="0" fontId="4" fillId="0" borderId="34" xfId="0" applyFont="1" applyBorder="1" applyAlignment="1" applyProtection="1">
      <alignment horizontal="center" vertical="center" shrinkToFit="1" readingOrder="2"/>
    </xf>
    <xf numFmtId="0" fontId="0" fillId="0" borderId="34" xfId="0" applyBorder="1" applyAlignment="1" applyProtection="1">
      <alignment horizontal="center" vertical="center" shrinkToFit="1" readingOrder="2"/>
    </xf>
    <xf numFmtId="0" fontId="0" fillId="0" borderId="31" xfId="0" applyBorder="1" applyAlignment="1" applyProtection="1">
      <alignment horizontal="center" vertical="center" shrinkToFit="1" readingOrder="2"/>
    </xf>
    <xf numFmtId="0" fontId="0" fillId="0" borderId="32" xfId="0" applyBorder="1" applyAlignment="1" applyProtection="1">
      <alignment horizontal="center" vertical="center" shrinkToFit="1" readingOrder="2"/>
    </xf>
    <xf numFmtId="0" fontId="0" fillId="0" borderId="33" xfId="0" applyBorder="1" applyAlignment="1" applyProtection="1">
      <alignment horizontal="center" vertical="center" shrinkToFit="1" readingOrder="2"/>
    </xf>
    <xf numFmtId="0" fontId="0" fillId="0" borderId="35" xfId="0" applyBorder="1" applyAlignment="1" applyProtection="1">
      <alignment horizontal="center" vertical="center" shrinkToFit="1" readingOrder="2"/>
    </xf>
    <xf numFmtId="0" fontId="1" fillId="6" borderId="20" xfId="0" applyFont="1" applyFill="1" applyBorder="1" applyAlignment="1" applyProtection="1">
      <alignment horizontal="center" vertical="center" shrinkToFit="1" readingOrder="2"/>
    </xf>
    <xf numFmtId="0" fontId="10" fillId="6" borderId="20" xfId="0" applyFont="1" applyFill="1" applyBorder="1" applyAlignment="1" applyProtection="1">
      <alignment horizontal="center" vertical="center" shrinkToFit="1" readingOrder="2"/>
    </xf>
    <xf numFmtId="0" fontId="10" fillId="6" borderId="23" xfId="0" applyFont="1" applyFill="1" applyBorder="1" applyAlignment="1" applyProtection="1">
      <alignment horizontal="center" vertical="center" shrinkToFit="1" readingOrder="2"/>
    </xf>
    <xf numFmtId="0" fontId="0" fillId="0" borderId="34" xfId="0" applyBorder="1" applyAlignment="1">
      <alignment horizontal="center" vertical="center" shrinkToFit="1" readingOrder="2"/>
    </xf>
    <xf numFmtId="0" fontId="0" fillId="0" borderId="31" xfId="0" applyBorder="1" applyAlignment="1">
      <alignment horizontal="center" vertical="center" shrinkToFit="1" readingOrder="2"/>
    </xf>
    <xf numFmtId="0" fontId="0" fillId="0" borderId="35" xfId="0" applyBorder="1" applyAlignment="1">
      <alignment horizontal="center" vertical="center" shrinkToFit="1" readingOrder="2"/>
    </xf>
    <xf numFmtId="0" fontId="0" fillId="0" borderId="33" xfId="0" applyBorder="1" applyAlignment="1">
      <alignment horizontal="center" vertical="center" shrinkToFit="1" readingOrder="2"/>
    </xf>
    <xf numFmtId="0" fontId="1" fillId="3" borderId="135" xfId="0" applyFont="1" applyFill="1" applyBorder="1" applyAlignment="1" applyProtection="1">
      <alignment horizontal="center" vertical="center" shrinkToFit="1" readingOrder="2"/>
    </xf>
    <xf numFmtId="0" fontId="0" fillId="0" borderId="136" xfId="0" applyBorder="1" applyAlignment="1">
      <alignment horizontal="center" vertical="center" shrinkToFit="1" readingOrder="2"/>
    </xf>
    <xf numFmtId="0" fontId="10" fillId="6" borderId="19" xfId="0" applyFont="1" applyFill="1" applyBorder="1" applyAlignment="1" applyProtection="1">
      <alignment horizontal="center" vertical="center" textRotation="90" shrinkToFit="1" readingOrder="2"/>
    </xf>
    <xf numFmtId="0" fontId="10" fillId="6" borderId="22" xfId="0" applyFont="1" applyFill="1" applyBorder="1" applyAlignment="1" applyProtection="1">
      <alignment horizontal="center" vertical="center" textRotation="90" shrinkToFit="1" readingOrder="2"/>
    </xf>
    <xf numFmtId="0" fontId="0" fillId="0" borderId="25" xfId="0" applyBorder="1" applyAlignment="1">
      <alignment horizontal="center" vertical="center" textRotation="90" shrinkToFit="1" readingOrder="2"/>
    </xf>
    <xf numFmtId="0" fontId="11" fillId="6" borderId="28" xfId="0" applyFont="1" applyFill="1" applyBorder="1" applyAlignment="1" applyProtection="1">
      <alignment horizontal="center" vertical="center" textRotation="90" shrinkToFit="1" readingOrder="2"/>
    </xf>
    <xf numFmtId="0" fontId="0" fillId="0" borderId="38" xfId="0" applyBorder="1" applyAlignment="1">
      <alignment horizontal="center" vertical="center" textRotation="90" shrinkToFit="1" readingOrder="2"/>
    </xf>
    <xf numFmtId="0" fontId="0" fillId="0" borderId="39" xfId="0" applyBorder="1" applyAlignment="1">
      <alignment horizontal="center" vertical="center" textRotation="90" shrinkToFit="1" readingOrder="2"/>
    </xf>
    <xf numFmtId="0" fontId="3" fillId="0" borderId="26" xfId="0" applyFont="1" applyBorder="1" applyAlignment="1" applyProtection="1">
      <alignment horizontal="center" vertical="center" shrinkToFit="1" readingOrder="2"/>
    </xf>
    <xf numFmtId="0" fontId="0" fillId="0" borderId="27" xfId="0" applyBorder="1" applyAlignment="1" applyProtection="1">
      <alignment horizontal="center" vertical="center" shrinkToFit="1" readingOrder="2"/>
    </xf>
    <xf numFmtId="0" fontId="27" fillId="0" borderId="44" xfId="0" applyFont="1" applyFill="1" applyBorder="1" applyAlignment="1" applyProtection="1">
      <alignment horizontal="center" vertical="center" shrinkToFit="1" readingOrder="2"/>
    </xf>
    <xf numFmtId="0" fontId="24" fillId="0" borderId="55" xfId="0" applyFont="1" applyFill="1" applyBorder="1" applyAlignment="1" applyProtection="1">
      <alignment horizontal="center" vertical="center" shrinkToFit="1" readingOrder="2"/>
    </xf>
    <xf numFmtId="0" fontId="3" fillId="0" borderId="20" xfId="0" applyFont="1" applyBorder="1" applyAlignment="1" applyProtection="1">
      <alignment horizontal="center" vertical="center" shrinkToFit="1" readingOrder="2"/>
    </xf>
    <xf numFmtId="0" fontId="0" fillId="0" borderId="21" xfId="0" applyBorder="1" applyAlignment="1" applyProtection="1">
      <alignment horizontal="center" vertical="center" shrinkToFit="1" readingOrder="2"/>
    </xf>
    <xf numFmtId="0" fontId="3" fillId="0" borderId="23" xfId="0" applyFont="1" applyBorder="1" applyAlignment="1" applyProtection="1">
      <alignment horizontal="center" vertical="center" shrinkToFit="1" readingOrder="2"/>
    </xf>
    <xf numFmtId="0" fontId="0" fillId="0" borderId="24" xfId="0" applyBorder="1" applyAlignment="1" applyProtection="1">
      <alignment horizontal="center" vertical="center" shrinkToFit="1" readingOrder="2"/>
    </xf>
    <xf numFmtId="0" fontId="3" fillId="0" borderId="19" xfId="0" applyFont="1" applyBorder="1" applyAlignment="1" applyProtection="1">
      <alignment horizontal="center" vertical="center" shrinkToFit="1" readingOrder="2"/>
    </xf>
    <xf numFmtId="0" fontId="0" fillId="0" borderId="20" xfId="0" applyBorder="1" applyAlignment="1">
      <alignment horizontal="center" vertical="center" shrinkToFit="1" readingOrder="2"/>
    </xf>
    <xf numFmtId="0" fontId="3" fillId="0" borderId="22" xfId="0" applyFont="1" applyBorder="1" applyAlignment="1" applyProtection="1">
      <alignment horizontal="center" vertical="center" shrinkToFit="1" readingOrder="2"/>
    </xf>
    <xf numFmtId="0" fontId="0" fillId="0" borderId="23" xfId="0" applyBorder="1" applyAlignment="1">
      <alignment horizontal="center" vertical="center" shrinkToFit="1" readingOrder="2"/>
    </xf>
    <xf numFmtId="0" fontId="3" fillId="0" borderId="25" xfId="0" applyFont="1" applyBorder="1" applyAlignment="1" applyProtection="1">
      <alignment horizontal="center" vertical="center" shrinkToFit="1" readingOrder="2"/>
    </xf>
    <xf numFmtId="0" fontId="4" fillId="0" borderId="0" xfId="0" applyFont="1" applyBorder="1" applyAlignment="1" applyProtection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4" fillId="0" borderId="44" xfId="0" applyFont="1" applyBorder="1" applyAlignment="1" applyProtection="1">
      <alignment horizontal="center" vertical="center" shrinkToFit="1" readingOrder="2"/>
    </xf>
    <xf numFmtId="0" fontId="0" fillId="0" borderId="20" xfId="0" applyBorder="1" applyAlignment="1" applyProtection="1">
      <alignment horizontal="center" vertical="center" shrinkToFit="1" readingOrder="2"/>
    </xf>
    <xf numFmtId="0" fontId="11" fillId="2" borderId="20" xfId="0" applyFont="1" applyFill="1" applyBorder="1" applyAlignment="1" applyProtection="1">
      <alignment horizontal="center" vertical="center" shrinkToFit="1" readingOrder="2"/>
    </xf>
    <xf numFmtId="0" fontId="8" fillId="0" borderId="23" xfId="0" applyFont="1" applyBorder="1" applyAlignment="1" applyProtection="1">
      <alignment horizontal="center" vertical="center" shrinkToFit="1" readingOrder="2"/>
    </xf>
    <xf numFmtId="0" fontId="8" fillId="0" borderId="26" xfId="0" applyFont="1" applyBorder="1" applyAlignment="1" applyProtection="1">
      <alignment horizontal="center" vertical="center" shrinkToFit="1" readingOrder="2"/>
    </xf>
    <xf numFmtId="0" fontId="10" fillId="2" borderId="19" xfId="0" applyFont="1" applyFill="1" applyBorder="1" applyAlignment="1" applyProtection="1">
      <alignment horizontal="center" vertical="center" textRotation="90" shrinkToFit="1" readingOrder="2"/>
    </xf>
    <xf numFmtId="0" fontId="10" fillId="2" borderId="22" xfId="0" applyFont="1" applyFill="1" applyBorder="1" applyAlignment="1" applyProtection="1">
      <alignment horizontal="center" vertical="center" textRotation="90" shrinkToFit="1" readingOrder="2"/>
    </xf>
    <xf numFmtId="0" fontId="10" fillId="2" borderId="25" xfId="0" applyFont="1" applyFill="1" applyBorder="1" applyAlignment="1" applyProtection="1">
      <alignment horizontal="center" vertical="center" textRotation="90" shrinkToFit="1" readingOrder="2"/>
    </xf>
    <xf numFmtId="0" fontId="10" fillId="2" borderId="20" xfId="0" applyFont="1" applyFill="1" applyBorder="1" applyAlignment="1" applyProtection="1">
      <alignment horizontal="center" vertical="center" shrinkToFit="1" readingOrder="2"/>
    </xf>
    <xf numFmtId="0" fontId="10" fillId="2" borderId="23" xfId="0" applyFont="1" applyFill="1" applyBorder="1" applyAlignment="1" applyProtection="1">
      <alignment horizontal="center" vertical="center" shrinkToFit="1" readingOrder="2"/>
    </xf>
    <xf numFmtId="0" fontId="10" fillId="2" borderId="26" xfId="0" applyFont="1" applyFill="1" applyBorder="1" applyAlignment="1" applyProtection="1">
      <alignment horizontal="center" vertical="center" shrinkToFit="1" readingOrder="2"/>
    </xf>
    <xf numFmtId="0" fontId="11" fillId="2" borderId="56" xfId="0" applyFont="1" applyFill="1" applyBorder="1" applyAlignment="1" applyProtection="1">
      <alignment horizontal="center" vertical="center" wrapText="1" readingOrder="2"/>
    </xf>
    <xf numFmtId="0" fontId="11" fillId="2" borderId="49" xfId="0" applyFont="1" applyFill="1" applyBorder="1" applyAlignment="1" applyProtection="1">
      <alignment horizontal="center" vertical="center" wrapText="1" readingOrder="2"/>
    </xf>
    <xf numFmtId="0" fontId="8" fillId="2" borderId="28" xfId="0" applyFont="1" applyFill="1" applyBorder="1" applyAlignment="1" applyProtection="1">
      <alignment horizontal="center" vertical="center" wrapText="1" readingOrder="2"/>
    </xf>
    <xf numFmtId="0" fontId="8" fillId="0" borderId="29" xfId="0" applyFont="1" applyBorder="1" applyAlignment="1" applyProtection="1">
      <alignment wrapText="1"/>
    </xf>
    <xf numFmtId="2" fontId="8" fillId="2" borderId="28" xfId="0" applyNumberFormat="1" applyFont="1" applyFill="1" applyBorder="1" applyAlignment="1" applyProtection="1">
      <alignment horizontal="center" vertical="center" wrapText="1" readingOrder="2"/>
    </xf>
    <xf numFmtId="2" fontId="8" fillId="0" borderId="29" xfId="0" applyNumberFormat="1" applyFont="1" applyBorder="1" applyAlignment="1" applyProtection="1">
      <alignment horizontal="center" vertical="center" wrapText="1" readingOrder="2"/>
    </xf>
    <xf numFmtId="0" fontId="11" fillId="2" borderId="60" xfId="0" applyFont="1" applyFill="1" applyBorder="1" applyAlignment="1" applyProtection="1">
      <alignment horizontal="center" vertical="center" shrinkToFit="1" readingOrder="2"/>
    </xf>
    <xf numFmtId="0" fontId="0" fillId="0" borderId="0" xfId="0" applyAlignment="1" applyProtection="1">
      <alignment horizontal="center" vertical="center" shrinkToFit="1" readingOrder="2"/>
    </xf>
    <xf numFmtId="0" fontId="4" fillId="0" borderId="62" xfId="0" applyFont="1" applyBorder="1" applyAlignment="1" applyProtection="1">
      <alignment horizontal="center" vertical="center" wrapText="1" readingOrder="2"/>
    </xf>
    <xf numFmtId="0" fontId="0" fillId="0" borderId="23" xfId="0" applyBorder="1" applyAlignment="1" applyProtection="1">
      <alignment horizontal="center" vertical="center" shrinkToFit="1" readingOrder="2"/>
    </xf>
    <xf numFmtId="0" fontId="0" fillId="0" borderId="26" xfId="0" applyBorder="1" applyAlignment="1" applyProtection="1">
      <alignment horizontal="center" vertical="center" shrinkToFit="1" readingOrder="2"/>
    </xf>
    <xf numFmtId="0" fontId="11" fillId="2" borderId="36" xfId="0" applyFont="1" applyFill="1" applyBorder="1" applyAlignment="1" applyProtection="1">
      <alignment horizontal="center" vertical="center" wrapText="1" readingOrder="2"/>
    </xf>
    <xf numFmtId="0" fontId="12" fillId="0" borderId="37" xfId="0" applyFont="1" applyBorder="1" applyAlignment="1" applyProtection="1">
      <alignment horizontal="center" vertical="center" wrapText="1" readingOrder="2"/>
    </xf>
    <xf numFmtId="0" fontId="4" fillId="0" borderId="130" xfId="0" applyFont="1" applyBorder="1" applyAlignment="1" applyProtection="1">
      <alignment horizontal="center" vertical="center" shrinkToFit="1" readingOrder="2"/>
    </xf>
    <xf numFmtId="0" fontId="0" fillId="0" borderId="131" xfId="0" applyBorder="1" applyAlignment="1">
      <alignment horizontal="center" vertical="center" shrinkToFit="1" readingOrder="2"/>
    </xf>
    <xf numFmtId="0" fontId="11" fillId="2" borderId="61" xfId="0" applyFont="1" applyFill="1" applyBorder="1" applyAlignment="1" applyProtection="1">
      <alignment horizontal="center" vertical="center" shrinkToFit="1" readingOrder="2"/>
    </xf>
    <xf numFmtId="0" fontId="0" fillId="0" borderId="62" xfId="0" applyBorder="1" applyAlignment="1" applyProtection="1">
      <alignment horizontal="center" vertical="center" shrinkToFit="1" readingOrder="2"/>
    </xf>
    <xf numFmtId="0" fontId="11" fillId="2" borderId="36" xfId="0" applyFont="1" applyFill="1" applyBorder="1" applyAlignment="1" applyProtection="1">
      <alignment horizontal="center" vertical="center" shrinkToFit="1" readingOrder="2"/>
    </xf>
    <xf numFmtId="0" fontId="0" fillId="0" borderId="37" xfId="0" applyBorder="1" applyAlignment="1" applyProtection="1">
      <alignment horizontal="center" vertical="center" shrinkToFit="1" readingOrder="2"/>
    </xf>
    <xf numFmtId="0" fontId="2" fillId="0" borderId="0" xfId="0" applyFont="1" applyAlignment="1" applyProtection="1">
      <alignment horizontal="center" vertical="center" readingOrder="2"/>
    </xf>
    <xf numFmtId="0" fontId="3" fillId="0" borderId="91" xfId="0" applyFont="1" applyBorder="1" applyAlignment="1" applyProtection="1">
      <alignment horizontal="center" vertical="center" readingOrder="2"/>
    </xf>
    <xf numFmtId="0" fontId="3" fillId="0" borderId="92" xfId="0" applyFont="1" applyBorder="1" applyAlignment="1" applyProtection="1">
      <alignment horizontal="center" vertical="center" readingOrder="2"/>
    </xf>
    <xf numFmtId="0" fontId="3" fillId="0" borderId="93" xfId="0" applyFont="1" applyBorder="1" applyAlignment="1" applyProtection="1">
      <alignment horizontal="center" vertical="center" readingOrder="2"/>
    </xf>
    <xf numFmtId="0" fontId="24" fillId="0" borderId="90" xfId="0" applyFont="1" applyFill="1" applyBorder="1" applyAlignment="1" applyProtection="1">
      <alignment horizontal="center" vertical="center" shrinkToFit="1" readingOrder="2"/>
    </xf>
    <xf numFmtId="0" fontId="3" fillId="0" borderId="44" xfId="0" applyFont="1" applyBorder="1" applyAlignment="1" applyProtection="1">
      <alignment horizontal="left" vertical="center" shrinkToFit="1" readingOrder="2"/>
    </xf>
    <xf numFmtId="0" fontId="11" fillId="4" borderId="57" xfId="0" applyFont="1" applyFill="1" applyBorder="1" applyAlignment="1" applyProtection="1">
      <alignment horizontal="center" vertical="center" wrapText="1" readingOrder="2"/>
    </xf>
    <xf numFmtId="0" fontId="12" fillId="4" borderId="58" xfId="0" applyFont="1" applyFill="1" applyBorder="1" applyAlignment="1" applyProtection="1">
      <alignment horizontal="center" vertical="center" wrapText="1" readingOrder="2"/>
    </xf>
    <xf numFmtId="0" fontId="4" fillId="0" borderId="30" xfId="0" applyFont="1" applyBorder="1" applyAlignment="1" applyProtection="1">
      <alignment horizontal="center" vertical="center" readingOrder="2"/>
    </xf>
    <xf numFmtId="0" fontId="0" fillId="0" borderId="34" xfId="0" applyBorder="1" applyAlignment="1" applyProtection="1"/>
    <xf numFmtId="0" fontId="0" fillId="0" borderId="31" xfId="0" applyBorder="1" applyAlignment="1" applyProtection="1"/>
    <xf numFmtId="0" fontId="0" fillId="0" borderId="32" xfId="0" applyBorder="1" applyAlignment="1" applyProtection="1">
      <alignment horizontal="center" vertical="center" readingOrder="2"/>
    </xf>
    <xf numFmtId="0" fontId="0" fillId="0" borderId="35" xfId="0" applyBorder="1" applyAlignment="1" applyProtection="1"/>
    <xf numFmtId="0" fontId="0" fillId="0" borderId="33" xfId="0" applyBorder="1" applyAlignment="1" applyProtection="1"/>
    <xf numFmtId="0" fontId="0" fillId="0" borderId="33" xfId="0" applyBorder="1" applyAlignment="1" applyProtection="1">
      <alignment horizontal="center" vertical="center" readingOrder="2"/>
    </xf>
    <xf numFmtId="0" fontId="0" fillId="0" borderId="35" xfId="0" applyBorder="1" applyAlignment="1" applyProtection="1">
      <alignment horizontal="center" vertical="center" readingOrder="2"/>
    </xf>
    <xf numFmtId="0" fontId="10" fillId="4" borderId="19" xfId="0" applyFont="1" applyFill="1" applyBorder="1" applyAlignment="1" applyProtection="1">
      <alignment horizontal="center" vertical="center" textRotation="90" wrapText="1" readingOrder="2"/>
    </xf>
    <xf numFmtId="0" fontId="10" fillId="4" borderId="22" xfId="0" applyFont="1" applyFill="1" applyBorder="1" applyAlignment="1" applyProtection="1">
      <alignment horizontal="center" vertical="center" textRotation="90" wrapText="1" readingOrder="2"/>
    </xf>
    <xf numFmtId="0" fontId="10" fillId="4" borderId="25" xfId="0" applyFont="1" applyFill="1" applyBorder="1" applyAlignment="1" applyProtection="1">
      <alignment horizontal="center" vertical="center" textRotation="90" wrapText="1" readingOrder="2"/>
    </xf>
    <xf numFmtId="0" fontId="10" fillId="4" borderId="20" xfId="0" applyFont="1" applyFill="1" applyBorder="1" applyAlignment="1" applyProtection="1">
      <alignment horizontal="center" vertical="center" wrapText="1" readingOrder="2"/>
    </xf>
    <xf numFmtId="0" fontId="10" fillId="4" borderId="23" xfId="0" applyFont="1" applyFill="1" applyBorder="1" applyAlignment="1" applyProtection="1">
      <alignment horizontal="center" vertical="center" wrapText="1" readingOrder="2"/>
    </xf>
    <xf numFmtId="0" fontId="10" fillId="4" borderId="26" xfId="0" applyFont="1" applyFill="1" applyBorder="1" applyAlignment="1" applyProtection="1">
      <alignment horizontal="center" vertical="center" wrapText="1" readingOrder="2"/>
    </xf>
    <xf numFmtId="0" fontId="11" fillId="4" borderId="20" xfId="0" applyFont="1" applyFill="1" applyBorder="1" applyAlignment="1" applyProtection="1">
      <alignment horizontal="center" vertical="center" wrapText="1" readingOrder="2"/>
    </xf>
    <xf numFmtId="0" fontId="8" fillId="4" borderId="23" xfId="0" applyFont="1" applyFill="1" applyBorder="1" applyAlignment="1" applyProtection="1">
      <alignment horizontal="center" vertical="center" wrapText="1" readingOrder="2"/>
    </xf>
    <xf numFmtId="0" fontId="8" fillId="4" borderId="26" xfId="0" applyFont="1" applyFill="1" applyBorder="1" applyAlignment="1" applyProtection="1">
      <alignment horizontal="center" vertical="center" wrapText="1" readingOrder="2"/>
    </xf>
    <xf numFmtId="0" fontId="11" fillId="4" borderId="49" xfId="0" applyFont="1" applyFill="1" applyBorder="1" applyAlignment="1" applyProtection="1">
      <alignment horizontal="center" vertical="center" wrapText="1" readingOrder="2"/>
    </xf>
    <xf numFmtId="0" fontId="11" fillId="4" borderId="24" xfId="0" applyFont="1" applyFill="1" applyBorder="1" applyAlignment="1" applyProtection="1">
      <alignment horizontal="center" vertical="center" wrapText="1" readingOrder="2"/>
    </xf>
    <xf numFmtId="0" fontId="4" fillId="0" borderId="31" xfId="0" applyFont="1" applyBorder="1" applyAlignment="1" applyProtection="1">
      <alignment horizontal="center" vertical="center" readingOrder="2"/>
    </xf>
    <xf numFmtId="0" fontId="4" fillId="0" borderId="34" xfId="0" applyFont="1" applyBorder="1" applyAlignment="1" applyProtection="1">
      <alignment horizontal="center" vertical="center" readingOrder="2"/>
    </xf>
    <xf numFmtId="0" fontId="0" fillId="0" borderId="34" xfId="0" applyBorder="1" applyAlignment="1" applyProtection="1">
      <alignment horizontal="center" vertical="center" readingOrder="2"/>
    </xf>
    <xf numFmtId="0" fontId="0" fillId="0" borderId="31" xfId="0" applyBorder="1" applyAlignment="1" applyProtection="1">
      <alignment horizontal="center" vertical="center" readingOrder="2"/>
    </xf>
    <xf numFmtId="0" fontId="8" fillId="4" borderId="29" xfId="0" applyFont="1" applyFill="1" applyBorder="1" applyAlignment="1" applyProtection="1">
      <alignment horizontal="center" vertical="center" wrapText="1" readingOrder="2"/>
    </xf>
    <xf numFmtId="2" fontId="8" fillId="4" borderId="29" xfId="0" applyNumberFormat="1" applyFont="1" applyFill="1" applyBorder="1" applyAlignment="1" applyProtection="1">
      <alignment horizontal="center" vertical="center" wrapText="1" readingOrder="2"/>
    </xf>
    <xf numFmtId="2" fontId="8" fillId="4" borderId="23" xfId="0" applyNumberFormat="1" applyFont="1" applyFill="1" applyBorder="1" applyAlignment="1" applyProtection="1">
      <alignment horizontal="center" vertical="center" wrapText="1" readingOrder="2"/>
    </xf>
    <xf numFmtId="0" fontId="0" fillId="0" borderId="37" xfId="0" applyBorder="1" applyAlignment="1" applyProtection="1">
      <alignment horizontal="center" vertical="center" wrapText="1" readingOrder="2"/>
    </xf>
    <xf numFmtId="0" fontId="11" fillId="2" borderId="60" xfId="0" applyFont="1" applyFill="1" applyBorder="1" applyAlignment="1" applyProtection="1">
      <alignment horizontal="center" vertical="center" wrapText="1" readingOrder="2"/>
    </xf>
    <xf numFmtId="0" fontId="0" fillId="0" borderId="0" xfId="0" applyAlignment="1" applyProtection="1">
      <alignment horizontal="center" vertical="center" wrapText="1" readingOrder="2"/>
    </xf>
    <xf numFmtId="0" fontId="11" fillId="2" borderId="61" xfId="0" applyFont="1" applyFill="1" applyBorder="1" applyAlignment="1" applyProtection="1">
      <alignment horizontal="center" vertical="center" wrapText="1" readingOrder="2"/>
    </xf>
    <xf numFmtId="0" fontId="0" fillId="0" borderId="62" xfId="0" applyBorder="1" applyAlignment="1" applyProtection="1">
      <alignment horizontal="center" vertical="center" wrapText="1" readingOrder="2"/>
    </xf>
    <xf numFmtId="0" fontId="11" fillId="3" borderId="57" xfId="0" applyFont="1" applyFill="1" applyBorder="1" applyAlignment="1" applyProtection="1">
      <alignment horizontal="center" vertical="center" wrapText="1" readingOrder="2"/>
    </xf>
    <xf numFmtId="0" fontId="12" fillId="3" borderId="58" xfId="0" applyFont="1" applyFill="1" applyBorder="1" applyAlignment="1" applyProtection="1">
      <alignment horizontal="center" vertical="center" wrapText="1" readingOrder="2"/>
    </xf>
    <xf numFmtId="0" fontId="0" fillId="0" borderId="0" xfId="0" applyBorder="1" applyAlignment="1" applyProtection="1">
      <alignment horizontal="center" vertical="center" readingOrder="2"/>
    </xf>
    <xf numFmtId="0" fontId="0" fillId="0" borderId="62" xfId="0" applyBorder="1" applyAlignment="1" applyProtection="1">
      <alignment horizontal="center" vertical="center" readingOrder="2"/>
    </xf>
    <xf numFmtId="0" fontId="3" fillId="0" borderId="44" xfId="0" applyFont="1" applyBorder="1" applyAlignment="1" applyProtection="1">
      <alignment horizontal="left" vertical="center" readingOrder="2"/>
    </xf>
    <xf numFmtId="0" fontId="3" fillId="0" borderId="128" xfId="0" applyFont="1" applyBorder="1" applyAlignment="1" applyProtection="1">
      <alignment horizontal="center" vertical="center" shrinkToFit="1" readingOrder="2"/>
    </xf>
    <xf numFmtId="0" fontId="3" fillId="0" borderId="117" xfId="0" applyFont="1" applyBorder="1" applyAlignment="1" applyProtection="1">
      <alignment horizontal="center" vertical="center" shrinkToFit="1" readingOrder="2"/>
    </xf>
    <xf numFmtId="0" fontId="27" fillId="0" borderId="55" xfId="0" applyFont="1" applyFill="1" applyBorder="1" applyAlignment="1" applyProtection="1">
      <alignment horizontal="center" vertical="center" shrinkToFit="1" readingOrder="2"/>
    </xf>
    <xf numFmtId="0" fontId="24" fillId="0" borderId="132" xfId="0" applyFont="1" applyFill="1" applyBorder="1" applyAlignment="1" applyProtection="1">
      <alignment horizontal="center" vertical="center" shrinkToFit="1" readingOrder="2"/>
    </xf>
    <xf numFmtId="0" fontId="1" fillId="3" borderId="28" xfId="0" applyFont="1" applyFill="1" applyBorder="1" applyAlignment="1" applyProtection="1">
      <alignment horizontal="center" vertical="center" shrinkToFit="1" readingOrder="2"/>
    </xf>
    <xf numFmtId="0" fontId="12" fillId="3" borderId="29" xfId="0" applyFont="1" applyFill="1" applyBorder="1" applyAlignment="1" applyProtection="1">
      <alignment horizontal="center" vertical="center" shrinkToFit="1" readingOrder="2"/>
    </xf>
    <xf numFmtId="0" fontId="10" fillId="3" borderId="19" xfId="0" applyFont="1" applyFill="1" applyBorder="1" applyAlignment="1" applyProtection="1">
      <alignment horizontal="center" vertical="center" textRotation="90" wrapText="1" readingOrder="2"/>
    </xf>
    <xf numFmtId="0" fontId="10" fillId="3" borderId="22" xfId="0" applyFont="1" applyFill="1" applyBorder="1" applyAlignment="1" applyProtection="1">
      <alignment horizontal="center" vertical="center" textRotation="90" wrapText="1" readingOrder="2"/>
    </xf>
    <xf numFmtId="0" fontId="10" fillId="3" borderId="25" xfId="0" applyFont="1" applyFill="1" applyBorder="1" applyAlignment="1" applyProtection="1">
      <alignment horizontal="center" vertical="center" textRotation="90" wrapText="1" readingOrder="2"/>
    </xf>
    <xf numFmtId="0" fontId="10" fillId="3" borderId="20" xfId="0" applyFont="1" applyFill="1" applyBorder="1" applyAlignment="1" applyProtection="1">
      <alignment horizontal="center" vertical="center" wrapText="1" readingOrder="2"/>
    </xf>
    <xf numFmtId="0" fontId="10" fillId="3" borderId="23" xfId="0" applyFont="1" applyFill="1" applyBorder="1" applyAlignment="1" applyProtection="1">
      <alignment horizontal="center" vertical="center" wrapText="1" readingOrder="2"/>
    </xf>
    <xf numFmtId="0" fontId="10" fillId="3" borderId="26" xfId="0" applyFont="1" applyFill="1" applyBorder="1" applyAlignment="1" applyProtection="1">
      <alignment horizontal="center" vertical="center" wrapText="1" readingOrder="2"/>
    </xf>
    <xf numFmtId="0" fontId="11" fillId="3" borderId="20" xfId="0" applyFont="1" applyFill="1" applyBorder="1" applyAlignment="1" applyProtection="1">
      <alignment horizontal="center" vertical="center" wrapText="1" readingOrder="2"/>
    </xf>
    <xf numFmtId="0" fontId="8" fillId="3" borderId="23" xfId="0" applyFont="1" applyFill="1" applyBorder="1" applyAlignment="1" applyProtection="1">
      <alignment horizontal="center" vertical="center" wrapText="1" readingOrder="2"/>
    </xf>
    <xf numFmtId="0" fontId="8" fillId="3" borderId="26" xfId="0" applyFont="1" applyFill="1" applyBorder="1" applyAlignment="1" applyProtection="1">
      <alignment horizontal="center" vertical="center" wrapText="1" readingOrder="2"/>
    </xf>
    <xf numFmtId="0" fontId="11" fillId="3" borderId="21" xfId="0" applyFont="1" applyFill="1" applyBorder="1" applyAlignment="1" applyProtection="1">
      <alignment horizontal="center" vertical="center" wrapText="1" readingOrder="2"/>
    </xf>
    <xf numFmtId="0" fontId="11" fillId="3" borderId="24" xfId="0" applyFont="1" applyFill="1" applyBorder="1" applyAlignment="1" applyProtection="1">
      <alignment horizontal="center" vertical="center" wrapText="1" readingOrder="2"/>
    </xf>
    <xf numFmtId="2" fontId="1" fillId="3" borderId="28" xfId="0" applyNumberFormat="1" applyFont="1" applyFill="1" applyBorder="1" applyAlignment="1" applyProtection="1">
      <alignment horizontal="center" vertical="center" shrinkToFit="1" readingOrder="2"/>
    </xf>
    <xf numFmtId="2" fontId="12" fillId="3" borderId="29" xfId="0" applyNumberFormat="1" applyFont="1" applyFill="1" applyBorder="1" applyAlignment="1" applyProtection="1">
      <alignment horizontal="center" vertical="center" shrinkToFit="1" readingOrder="2"/>
    </xf>
    <xf numFmtId="0" fontId="27" fillId="0" borderId="89" xfId="0" applyFont="1" applyFill="1" applyBorder="1" applyAlignment="1" applyProtection="1">
      <alignment horizontal="center" vertical="center" shrinkToFit="1" readingOrder="2"/>
    </xf>
    <xf numFmtId="0" fontId="4" fillId="17" borderId="97" xfId="0" applyFont="1" applyFill="1" applyBorder="1" applyAlignment="1" applyProtection="1">
      <alignment horizontal="center" vertical="center" shrinkToFit="1" readingOrder="2"/>
    </xf>
    <xf numFmtId="0" fontId="0" fillId="17" borderId="2" xfId="0" applyFill="1" applyBorder="1" applyAlignment="1" applyProtection="1">
      <alignment horizontal="center" vertical="center" shrinkToFit="1" readingOrder="2"/>
    </xf>
    <xf numFmtId="0" fontId="4" fillId="0" borderId="44" xfId="0" applyFont="1" applyBorder="1" applyAlignment="1" applyProtection="1">
      <alignment horizontal="left" vertical="center" shrinkToFit="1" readingOrder="2"/>
    </xf>
    <xf numFmtId="0" fontId="10" fillId="7" borderId="19" xfId="0" applyFont="1" applyFill="1" applyBorder="1" applyAlignment="1" applyProtection="1">
      <alignment horizontal="center" vertical="center" textRotation="90" wrapText="1" readingOrder="2"/>
    </xf>
    <xf numFmtId="0" fontId="10" fillId="7" borderId="25" xfId="0" applyFont="1" applyFill="1" applyBorder="1" applyAlignment="1" applyProtection="1">
      <alignment horizontal="center" vertical="center" textRotation="90" wrapText="1" readingOrder="2"/>
    </xf>
    <xf numFmtId="0" fontId="10" fillId="7" borderId="20" xfId="0" applyFont="1" applyFill="1" applyBorder="1" applyAlignment="1" applyProtection="1">
      <alignment horizontal="center" vertical="center" wrapText="1" readingOrder="2"/>
    </xf>
    <xf numFmtId="0" fontId="10" fillId="7" borderId="26" xfId="0" applyFont="1" applyFill="1" applyBorder="1" applyAlignment="1" applyProtection="1">
      <alignment horizontal="center" vertical="center" wrapText="1" readingOrder="2"/>
    </xf>
    <xf numFmtId="0" fontId="11" fillId="7" borderId="20" xfId="0" applyFont="1" applyFill="1" applyBorder="1" applyAlignment="1" applyProtection="1">
      <alignment horizontal="center" vertical="center" wrapText="1" readingOrder="2"/>
    </xf>
    <xf numFmtId="0" fontId="8" fillId="7" borderId="26" xfId="0" applyFont="1" applyFill="1" applyBorder="1" applyAlignment="1" applyProtection="1">
      <alignment horizontal="center" vertical="center" wrapText="1" readingOrder="2"/>
    </xf>
    <xf numFmtId="0" fontId="10" fillId="6" borderId="19" xfId="0" applyFont="1" applyFill="1" applyBorder="1" applyAlignment="1" applyProtection="1">
      <alignment horizontal="center" vertical="center" textRotation="90" wrapText="1" readingOrder="2"/>
    </xf>
    <xf numFmtId="0" fontId="10" fillId="6" borderId="25" xfId="0" applyFont="1" applyFill="1" applyBorder="1" applyAlignment="1" applyProtection="1">
      <alignment horizontal="center" vertical="center" textRotation="90" wrapText="1" readingOrder="2"/>
    </xf>
    <xf numFmtId="0" fontId="10" fillId="6" borderId="20" xfId="0" applyFont="1" applyFill="1" applyBorder="1" applyAlignment="1" applyProtection="1">
      <alignment horizontal="center" vertical="center" wrapText="1" readingOrder="2"/>
    </xf>
    <xf numFmtId="0" fontId="10" fillId="6" borderId="26" xfId="0" applyFont="1" applyFill="1" applyBorder="1" applyAlignment="1" applyProtection="1">
      <alignment horizontal="center" vertical="center" wrapText="1" readingOrder="2"/>
    </xf>
    <xf numFmtId="0" fontId="11" fillId="6" borderId="20" xfId="0" applyFont="1" applyFill="1" applyBorder="1" applyAlignment="1" applyProtection="1">
      <alignment horizontal="center" vertical="center" wrapText="1" readingOrder="2"/>
    </xf>
    <xf numFmtId="0" fontId="8" fillId="6" borderId="26" xfId="0" applyFont="1" applyFill="1" applyBorder="1" applyAlignment="1" applyProtection="1">
      <alignment horizontal="center" vertical="center" wrapText="1" readingOrder="2"/>
    </xf>
    <xf numFmtId="0" fontId="4" fillId="0" borderId="44" xfId="0" applyFont="1" applyBorder="1" applyAlignment="1" applyProtection="1">
      <alignment horizontal="left" vertical="center" readingOrder="2"/>
    </xf>
    <xf numFmtId="0" fontId="17" fillId="9" borderId="23" xfId="0" applyFont="1" applyFill="1" applyBorder="1" applyAlignment="1" applyProtection="1">
      <alignment horizontal="center" vertical="center" textRotation="90" shrinkToFit="1" readingOrder="2"/>
      <protection locked="0"/>
    </xf>
    <xf numFmtId="0" fontId="3" fillId="11" borderId="55" xfId="0" applyFont="1" applyFill="1" applyBorder="1" applyAlignment="1">
      <alignment horizontal="right" vertical="center" readingOrder="2"/>
    </xf>
    <xf numFmtId="0" fontId="3" fillId="11" borderId="60" xfId="0" applyFont="1" applyFill="1" applyBorder="1" applyAlignment="1">
      <alignment horizontal="right" vertical="center" readingOrder="2"/>
    </xf>
    <xf numFmtId="0" fontId="2" fillId="0" borderId="19" xfId="0" applyFont="1" applyBorder="1" applyAlignment="1" applyProtection="1">
      <alignment horizontal="center" vertical="center" shrinkToFit="1" readingOrder="2"/>
    </xf>
    <xf numFmtId="0" fontId="2" fillId="0" borderId="22" xfId="0" applyFont="1" applyBorder="1" applyAlignment="1" applyProtection="1">
      <alignment horizontal="center" vertical="center" shrinkToFit="1" readingOrder="2"/>
    </xf>
    <xf numFmtId="0" fontId="2" fillId="0" borderId="25" xfId="0" applyFont="1" applyBorder="1" applyAlignment="1" applyProtection="1">
      <alignment horizontal="center" vertical="center" shrinkToFit="1" readingOrder="2"/>
    </xf>
    <xf numFmtId="0" fontId="2" fillId="0" borderId="20" xfId="0" applyFont="1" applyBorder="1" applyAlignment="1" applyProtection="1">
      <alignment horizontal="center" vertical="center" shrinkToFit="1" readingOrder="2"/>
    </xf>
    <xf numFmtId="0" fontId="0" fillId="0" borderId="21" xfId="0" applyBorder="1" applyAlignment="1">
      <alignment horizontal="center" vertical="center" shrinkToFit="1" readingOrder="2"/>
    </xf>
    <xf numFmtId="0" fontId="2" fillId="0" borderId="23" xfId="0" applyFont="1" applyBorder="1" applyAlignment="1" applyProtection="1">
      <alignment horizontal="center" vertical="center" shrinkToFit="1" readingOrder="2"/>
    </xf>
    <xf numFmtId="0" fontId="0" fillId="0" borderId="24" xfId="0" applyBorder="1" applyAlignment="1">
      <alignment horizontal="center" vertical="center" shrinkToFit="1" readingOrder="2"/>
    </xf>
    <xf numFmtId="0" fontId="2" fillId="0" borderId="26" xfId="0" applyFont="1" applyBorder="1" applyAlignment="1" applyProtection="1">
      <alignment horizontal="center" vertical="center" shrinkToFit="1" readingOrder="2"/>
    </xf>
    <xf numFmtId="0" fontId="0" fillId="0" borderId="27" xfId="0" applyBorder="1" applyAlignment="1">
      <alignment horizontal="center" vertical="center" shrinkToFit="1" readingOrder="2"/>
    </xf>
    <xf numFmtId="0" fontId="4" fillId="0" borderId="44" xfId="0" applyFont="1" applyBorder="1" applyAlignment="1">
      <alignment horizontal="center" vertical="center" shrinkToFit="1" readingOrder="2"/>
    </xf>
    <xf numFmtId="0" fontId="3" fillId="0" borderId="0" xfId="0" applyFont="1" applyBorder="1" applyAlignment="1" applyProtection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3" fillId="0" borderId="45" xfId="0" applyFont="1" applyBorder="1" applyAlignment="1" applyProtection="1">
      <alignment horizontal="center" vertical="center" wrapText="1" readingOrder="2"/>
    </xf>
    <xf numFmtId="0" fontId="3" fillId="0" borderId="47" xfId="0" applyFont="1" applyBorder="1" applyAlignment="1" applyProtection="1">
      <alignment horizontal="center" vertical="center" wrapText="1" readingOrder="2"/>
    </xf>
    <xf numFmtId="0" fontId="0" fillId="0" borderId="46" xfId="0" applyBorder="1" applyAlignment="1">
      <alignment horizontal="center" vertical="center" readingOrder="2"/>
    </xf>
    <xf numFmtId="0" fontId="17" fillId="9" borderId="20" xfId="0" applyFont="1" applyFill="1" applyBorder="1" applyAlignment="1" applyProtection="1">
      <alignment horizontal="center" vertical="center" shrinkToFit="1" readingOrder="2"/>
    </xf>
    <xf numFmtId="0" fontId="12" fillId="9" borderId="21" xfId="0" applyFont="1" applyFill="1" applyBorder="1" applyAlignment="1" applyProtection="1">
      <alignment horizontal="center" vertical="center" textRotation="90" wrapText="1" readingOrder="2"/>
    </xf>
    <xf numFmtId="0" fontId="12" fillId="9" borderId="24" xfId="0" applyFont="1" applyFill="1" applyBorder="1" applyAlignment="1" applyProtection="1">
      <alignment horizontal="center" vertical="center" textRotation="90" wrapText="1" readingOrder="2"/>
    </xf>
    <xf numFmtId="0" fontId="12" fillId="13" borderId="20" xfId="0" applyFont="1" applyFill="1" applyBorder="1" applyAlignment="1" applyProtection="1">
      <alignment horizontal="center" vertical="center" textRotation="90" wrapText="1" shrinkToFit="1" readingOrder="2"/>
    </xf>
    <xf numFmtId="0" fontId="12" fillId="13" borderId="23" xfId="0" applyFont="1" applyFill="1" applyBorder="1" applyAlignment="1" applyProtection="1">
      <alignment horizontal="center" vertical="center" textRotation="90" wrapText="1" shrinkToFit="1" readingOrder="2"/>
    </xf>
    <xf numFmtId="0" fontId="12" fillId="14" borderId="28" xfId="0" applyFont="1" applyFill="1" applyBorder="1" applyAlignment="1" applyProtection="1">
      <alignment horizontal="center" vertical="center" textRotation="90" wrapText="1" readingOrder="2"/>
    </xf>
    <xf numFmtId="0" fontId="12" fillId="14" borderId="29" xfId="0" applyFont="1" applyFill="1" applyBorder="1" applyAlignment="1" applyProtection="1">
      <alignment horizontal="center" vertical="center" textRotation="90" wrapText="1" readingOrder="2"/>
    </xf>
    <xf numFmtId="0" fontId="12" fillId="9" borderId="20" xfId="0" applyFont="1" applyFill="1" applyBorder="1" applyAlignment="1" applyProtection="1">
      <alignment horizontal="center" vertical="center" textRotation="90" wrapText="1" readingOrder="2"/>
    </xf>
    <xf numFmtId="0" fontId="12" fillId="9" borderId="23" xfId="0" applyFont="1" applyFill="1" applyBorder="1" applyAlignment="1" applyProtection="1">
      <alignment horizontal="center" vertical="center" textRotation="90" wrapText="1" readingOrder="2"/>
    </xf>
    <xf numFmtId="0" fontId="12" fillId="9" borderId="28" xfId="0" applyFont="1" applyFill="1" applyBorder="1" applyAlignment="1" applyProtection="1">
      <alignment horizontal="center" vertical="center" textRotation="90" wrapText="1" readingOrder="2"/>
    </xf>
    <xf numFmtId="0" fontId="12" fillId="9" borderId="38" xfId="0" applyFont="1" applyFill="1" applyBorder="1" applyAlignment="1" applyProtection="1">
      <alignment horizontal="center" vertical="center" textRotation="90" wrapText="1" readingOrder="2"/>
    </xf>
    <xf numFmtId="0" fontId="0" fillId="0" borderId="39" xfId="0" applyBorder="1" applyAlignment="1">
      <alignment horizontal="center" vertical="center" readingOrder="2"/>
    </xf>
    <xf numFmtId="0" fontId="12" fillId="12" borderId="20" xfId="0" applyFont="1" applyFill="1" applyBorder="1" applyAlignment="1" applyProtection="1">
      <alignment horizontal="center" vertical="center" textRotation="90" wrapText="1" shrinkToFit="1" readingOrder="2"/>
    </xf>
    <xf numFmtId="0" fontId="12" fillId="12" borderId="23" xfId="0" applyFont="1" applyFill="1" applyBorder="1" applyAlignment="1" applyProtection="1">
      <alignment horizontal="center" vertical="center" textRotation="90" wrapText="1" shrinkToFit="1" readingOrder="2"/>
    </xf>
    <xf numFmtId="0" fontId="2" fillId="11" borderId="55" xfId="0" applyFont="1" applyFill="1" applyBorder="1" applyAlignment="1">
      <alignment horizontal="left" vertical="center" readingOrder="2"/>
    </xf>
    <xf numFmtId="0" fontId="0" fillId="0" borderId="55" xfId="0" applyBorder="1" applyAlignment="1">
      <alignment horizontal="left" vertical="center" readingOrder="2"/>
    </xf>
    <xf numFmtId="0" fontId="1" fillId="9" borderId="50" xfId="0" applyFont="1" applyFill="1" applyBorder="1" applyAlignment="1" applyProtection="1">
      <alignment horizontal="center" vertical="center" textRotation="90" wrapText="1" readingOrder="2"/>
    </xf>
    <xf numFmtId="0" fontId="1" fillId="9" borderId="52" xfId="0" applyFont="1" applyFill="1" applyBorder="1" applyAlignment="1" applyProtection="1">
      <alignment horizontal="center" vertical="center" textRotation="90" wrapText="1" readingOrder="2"/>
    </xf>
    <xf numFmtId="0" fontId="1" fillId="9" borderId="51" xfId="0" applyFont="1" applyFill="1" applyBorder="1" applyAlignment="1" applyProtection="1">
      <alignment horizontal="center" vertical="center" textRotation="90" wrapText="1" readingOrder="2"/>
    </xf>
    <xf numFmtId="0" fontId="1" fillId="9" borderId="28" xfId="0" applyFont="1" applyFill="1" applyBorder="1" applyAlignment="1" applyProtection="1">
      <alignment horizontal="center" vertical="center" wrapText="1" readingOrder="2"/>
    </xf>
    <xf numFmtId="0" fontId="1" fillId="9" borderId="38" xfId="0" applyFont="1" applyFill="1" applyBorder="1" applyAlignment="1" applyProtection="1">
      <alignment horizontal="center" vertical="center" wrapText="1" readingOrder="2"/>
    </xf>
    <xf numFmtId="0" fontId="1" fillId="9" borderId="39" xfId="0" applyFont="1" applyFill="1" applyBorder="1" applyAlignment="1" applyProtection="1">
      <alignment horizontal="center" vertical="center" wrapText="1" readingOrder="2"/>
    </xf>
    <xf numFmtId="0" fontId="8" fillId="9" borderId="28" xfId="0" applyFont="1" applyFill="1" applyBorder="1" applyAlignment="1" applyProtection="1">
      <alignment horizontal="center" vertical="center" wrapText="1" readingOrder="2"/>
    </xf>
    <xf numFmtId="0" fontId="8" fillId="9" borderId="38" xfId="0" applyFont="1" applyFill="1" applyBorder="1" applyAlignment="1" applyProtection="1">
      <alignment horizontal="center" vertical="center" wrapText="1" readingOrder="2"/>
    </xf>
    <xf numFmtId="0" fontId="8" fillId="9" borderId="39" xfId="0" applyFont="1" applyFill="1" applyBorder="1" applyAlignment="1" applyProtection="1">
      <alignment horizontal="center" vertical="center" wrapText="1" readingOrder="2"/>
    </xf>
    <xf numFmtId="0" fontId="4" fillId="0" borderId="44" xfId="0" applyFont="1" applyBorder="1" applyAlignment="1" applyProtection="1">
      <alignment horizontal="center" vertical="center" readingOrder="2"/>
      <protection locked="0"/>
    </xf>
    <xf numFmtId="0" fontId="0" fillId="0" borderId="44" xfId="0" applyBorder="1" applyAlignment="1" applyProtection="1">
      <alignment horizontal="center" vertical="center" readingOrder="2"/>
      <protection locked="0"/>
    </xf>
    <xf numFmtId="0" fontId="11" fillId="2" borderId="21" xfId="0" applyFont="1" applyFill="1" applyBorder="1" applyAlignment="1">
      <alignment horizontal="center" vertical="center" wrapText="1" readingOrder="2"/>
    </xf>
    <xf numFmtId="0" fontId="11" fillId="0" borderId="24" xfId="0" applyFont="1" applyBorder="1" applyAlignment="1">
      <alignment horizontal="center" vertical="center" wrapText="1" readingOrder="2"/>
    </xf>
    <xf numFmtId="0" fontId="13" fillId="2" borderId="23" xfId="0" applyFont="1" applyFill="1" applyBorder="1" applyAlignment="1">
      <alignment horizontal="center" vertical="center" wrapText="1" readingOrder="2"/>
    </xf>
    <xf numFmtId="0" fontId="12" fillId="0" borderId="23" xfId="0" applyFont="1" applyBorder="1" applyAlignment="1">
      <alignment horizontal="center" vertical="center" wrapText="1" readingOrder="2"/>
    </xf>
    <xf numFmtId="0" fontId="3" fillId="0" borderId="26" xfId="0" applyFont="1" applyBorder="1" applyAlignment="1">
      <alignment horizontal="center" vertical="center" shrinkToFit="1" readingOrder="2"/>
    </xf>
    <xf numFmtId="0" fontId="3" fillId="0" borderId="27" xfId="0" applyFont="1" applyBorder="1" applyAlignment="1">
      <alignment horizontal="center" vertical="center" shrinkToFit="1" readingOrder="2"/>
    </xf>
    <xf numFmtId="0" fontId="3" fillId="0" borderId="19" xfId="0" applyFont="1" applyBorder="1" applyAlignment="1">
      <alignment horizontal="center" vertical="center" shrinkToFit="1" readingOrder="2"/>
    </xf>
    <xf numFmtId="0" fontId="3" fillId="0" borderId="22" xfId="0" applyFont="1" applyBorder="1" applyAlignment="1">
      <alignment horizontal="center" vertical="center" shrinkToFit="1" readingOrder="2"/>
    </xf>
    <xf numFmtId="0" fontId="3" fillId="0" borderId="25" xfId="0" applyFont="1" applyBorder="1" applyAlignment="1">
      <alignment horizontal="center" vertical="center" shrinkToFit="1" readingOrder="2"/>
    </xf>
    <xf numFmtId="0" fontId="13" fillId="2" borderId="96" xfId="0" applyFont="1" applyFill="1" applyBorder="1" applyAlignment="1">
      <alignment horizontal="center" vertical="center" shrinkToFit="1" readingOrder="2"/>
    </xf>
    <xf numFmtId="0" fontId="0" fillId="0" borderId="38" xfId="0" applyBorder="1" applyAlignment="1">
      <alignment horizontal="center" vertical="center" readingOrder="2"/>
    </xf>
    <xf numFmtId="0" fontId="0" fillId="0" borderId="29" xfId="0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10" fillId="2" borderId="28" xfId="0" applyFont="1" applyFill="1" applyBorder="1" applyAlignment="1">
      <alignment horizontal="center" vertical="center" wrapText="1" readingOrder="2"/>
    </xf>
    <xf numFmtId="0" fontId="12" fillId="0" borderId="38" xfId="0" applyFont="1" applyBorder="1" applyAlignment="1">
      <alignment readingOrder="2"/>
    </xf>
    <xf numFmtId="0" fontId="12" fillId="0" borderId="39" xfId="0" applyFont="1" applyBorder="1" applyAlignment="1">
      <alignment readingOrder="2"/>
    </xf>
    <xf numFmtId="0" fontId="10" fillId="2" borderId="19" xfId="0" applyFont="1" applyFill="1" applyBorder="1" applyAlignment="1">
      <alignment horizontal="center" vertical="center" textRotation="90" wrapText="1" readingOrder="2"/>
    </xf>
    <xf numFmtId="0" fontId="10" fillId="2" borderId="22" xfId="0" applyFont="1" applyFill="1" applyBorder="1" applyAlignment="1">
      <alignment horizontal="center" vertical="center" textRotation="90" wrapText="1" readingOrder="2"/>
    </xf>
    <xf numFmtId="0" fontId="1" fillId="0" borderId="22" xfId="0" applyFont="1" applyBorder="1" applyAlignment="1">
      <alignment horizontal="center" vertical="center" textRotation="90" wrapText="1" readingOrder="2"/>
    </xf>
    <xf numFmtId="0" fontId="1" fillId="0" borderId="25" xfId="0" applyFont="1" applyBorder="1" applyAlignment="1">
      <alignment textRotation="90" readingOrder="2"/>
    </xf>
    <xf numFmtId="0" fontId="7" fillId="0" borderId="0" xfId="0" applyFont="1" applyBorder="1" applyAlignment="1">
      <alignment horizontal="center" vertical="center" readingOrder="2"/>
    </xf>
    <xf numFmtId="0" fontId="11" fillId="2" borderId="20" xfId="0" applyFont="1" applyFill="1" applyBorder="1" applyAlignment="1">
      <alignment horizontal="center" vertical="center" wrapText="1" readingOrder="2"/>
    </xf>
    <xf numFmtId="0" fontId="8" fillId="0" borderId="23" xfId="0" applyFont="1" applyBorder="1" applyAlignment="1">
      <alignment horizontal="center" vertical="center" wrapText="1" readingOrder="2"/>
    </xf>
    <xf numFmtId="0" fontId="8" fillId="0" borderId="26" xfId="0" applyFont="1" applyBorder="1" applyAlignment="1">
      <alignment horizontal="center" vertical="center" wrapText="1" readingOrder="2"/>
    </xf>
    <xf numFmtId="0" fontId="12" fillId="0" borderId="24" xfId="0" applyFont="1" applyBorder="1" applyAlignment="1">
      <alignment horizontal="center" vertical="center" wrapText="1" readingOrder="2"/>
    </xf>
    <xf numFmtId="0" fontId="12" fillId="0" borderId="20" xfId="0" applyFont="1" applyBorder="1" applyAlignment="1">
      <alignment horizontal="center" vertical="center" wrapText="1" readingOrder="2"/>
    </xf>
    <xf numFmtId="0" fontId="3" fillId="0" borderId="23" xfId="0" applyFont="1" applyBorder="1" applyAlignment="1">
      <alignment horizontal="center" vertical="center" shrinkToFit="1" readingOrder="2"/>
    </xf>
    <xf numFmtId="0" fontId="3" fillId="0" borderId="24" xfId="0" applyFont="1" applyBorder="1" applyAlignment="1">
      <alignment horizontal="center" vertical="center" shrinkToFit="1" readingOrder="2"/>
    </xf>
    <xf numFmtId="0" fontId="13" fillId="2" borderId="20" xfId="0" applyFont="1" applyFill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shrinkToFit="1" readingOrder="2"/>
    </xf>
    <xf numFmtId="0" fontId="3" fillId="0" borderId="21" xfId="0" applyFont="1" applyBorder="1" applyAlignment="1">
      <alignment horizontal="center" vertical="center" shrinkToFit="1" readingOrder="2"/>
    </xf>
    <xf numFmtId="0" fontId="10" fillId="0" borderId="22" xfId="0" applyFont="1" applyBorder="1" applyAlignment="1">
      <alignment horizontal="center" vertical="center" readingOrder="2"/>
    </xf>
    <xf numFmtId="0" fontId="10" fillId="0" borderId="23" xfId="0" applyFont="1" applyBorder="1" applyAlignment="1">
      <alignment horizontal="center" vertical="center" readingOrder="2"/>
    </xf>
    <xf numFmtId="0" fontId="10" fillId="0" borderId="25" xfId="0" applyFont="1" applyBorder="1" applyAlignment="1">
      <alignment horizontal="center" vertical="center" readingOrder="2"/>
    </xf>
    <xf numFmtId="0" fontId="10" fillId="0" borderId="26" xfId="0" applyFont="1" applyBorder="1" applyAlignment="1">
      <alignment horizontal="center" vertical="center" readingOrder="2"/>
    </xf>
    <xf numFmtId="0" fontId="14" fillId="2" borderId="23" xfId="0" applyFont="1" applyFill="1" applyBorder="1" applyAlignment="1">
      <alignment horizontal="center" vertical="center" wrapText="1" readingOrder="2"/>
    </xf>
    <xf numFmtId="0" fontId="4" fillId="0" borderId="44" xfId="0" applyFont="1" applyBorder="1" applyAlignment="1">
      <alignment horizontal="center" readingOrder="2"/>
    </xf>
    <xf numFmtId="0" fontId="10" fillId="0" borderId="19" xfId="0" applyFont="1" applyBorder="1" applyAlignment="1">
      <alignment horizontal="center" vertical="center" readingOrder="2"/>
    </xf>
    <xf numFmtId="0" fontId="10" fillId="0" borderId="20" xfId="0" applyFont="1" applyBorder="1" applyAlignment="1">
      <alignment horizontal="center" vertical="center" readingOrder="2"/>
    </xf>
    <xf numFmtId="0" fontId="3" fillId="0" borderId="86" xfId="0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horizontal="center" vertical="center"/>
    </xf>
    <xf numFmtId="0" fontId="3" fillId="0" borderId="88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82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85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62" xfId="0" applyFont="1" applyBorder="1" applyAlignment="1" applyProtection="1">
      <alignment horizontal="right" vertical="center"/>
    </xf>
    <xf numFmtId="0" fontId="3" fillId="0" borderId="54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0" fontId="3" fillId="0" borderId="79" xfId="0" applyFont="1" applyBorder="1" applyAlignment="1" applyProtection="1">
      <alignment horizontal="center" vertical="center" shrinkToFit="1"/>
    </xf>
    <xf numFmtId="0" fontId="3" fillId="0" borderId="107" xfId="0" applyFont="1" applyBorder="1" applyAlignment="1" applyProtection="1">
      <alignment horizontal="center" vertical="center"/>
    </xf>
    <xf numFmtId="0" fontId="3" fillId="0" borderId="108" xfId="0" applyFont="1" applyBorder="1" applyAlignment="1" applyProtection="1">
      <alignment horizontal="center" vertical="center"/>
    </xf>
    <xf numFmtId="0" fontId="3" fillId="0" borderId="109" xfId="0" applyFont="1" applyBorder="1" applyAlignment="1" applyProtection="1">
      <alignment horizontal="center" vertical="center"/>
    </xf>
    <xf numFmtId="0" fontId="3" fillId="7" borderId="126" xfId="0" applyFont="1" applyFill="1" applyBorder="1" applyAlignment="1" applyProtection="1">
      <alignment horizontal="center" vertical="center" shrinkToFit="1" readingOrder="2"/>
    </xf>
    <xf numFmtId="0" fontId="3" fillId="7" borderId="100" xfId="0" applyFont="1" applyFill="1" applyBorder="1" applyAlignment="1" applyProtection="1">
      <alignment horizontal="center" vertical="center" shrinkToFit="1" readingOrder="2"/>
    </xf>
    <xf numFmtId="0" fontId="0" fillId="0" borderId="100" xfId="0" applyBorder="1" applyAlignment="1" applyProtection="1">
      <alignment horizontal="center" vertical="center" shrinkToFit="1" readingOrder="2"/>
    </xf>
    <xf numFmtId="0" fontId="0" fillId="0" borderId="70" xfId="0" applyBorder="1" applyAlignment="1" applyProtection="1">
      <alignment horizontal="center" vertical="center" shrinkToFit="1" readingOrder="2"/>
    </xf>
    <xf numFmtId="0" fontId="3" fillId="7" borderId="129" xfId="0" applyFont="1" applyFill="1" applyBorder="1" applyAlignment="1" applyProtection="1">
      <alignment horizontal="center" vertical="center" shrinkToFit="1" readingOrder="2"/>
    </xf>
    <xf numFmtId="0" fontId="3" fillId="0" borderId="112" xfId="0" applyFont="1" applyBorder="1" applyAlignment="1" applyProtection="1">
      <alignment horizontal="center" vertical="center" readingOrder="2"/>
    </xf>
    <xf numFmtId="0" fontId="3" fillId="0" borderId="113" xfId="0" applyFont="1" applyBorder="1" applyAlignment="1" applyProtection="1">
      <alignment horizontal="center" vertical="center" readingOrder="2"/>
    </xf>
    <xf numFmtId="0" fontId="3" fillId="0" borderId="114" xfId="0" applyFont="1" applyBorder="1" applyAlignment="1" applyProtection="1">
      <alignment horizontal="center" vertical="center" readingOrder="2"/>
    </xf>
    <xf numFmtId="0" fontId="3" fillId="0" borderId="63" xfId="0" applyFont="1" applyBorder="1" applyAlignment="1" applyProtection="1">
      <alignment horizontal="center" vertical="center" readingOrder="2"/>
    </xf>
    <xf numFmtId="0" fontId="3" fillId="0" borderId="99" xfId="0" applyFont="1" applyBorder="1" applyAlignment="1" applyProtection="1">
      <alignment horizontal="center" vertical="center" readingOrder="2"/>
    </xf>
    <xf numFmtId="0" fontId="0" fillId="0" borderId="64" xfId="0" applyBorder="1" applyProtection="1"/>
    <xf numFmtId="9" fontId="2" fillId="4" borderId="20" xfId="1" applyFont="1" applyFill="1" applyBorder="1" applyAlignment="1" applyProtection="1">
      <alignment horizontal="center" vertical="center" wrapText="1" readingOrder="2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9" fontId="3" fillId="0" borderId="26" xfId="1" applyFont="1" applyBorder="1" applyAlignment="1" applyProtection="1">
      <alignment horizontal="center" vertical="center" shrinkToFit="1" readingOrder="2"/>
    </xf>
    <xf numFmtId="0" fontId="2" fillId="4" borderId="19" xfId="0" applyFont="1" applyFill="1" applyBorder="1" applyAlignment="1" applyProtection="1">
      <alignment horizontal="center" vertical="center" readingOrder="2"/>
    </xf>
    <xf numFmtId="0" fontId="2" fillId="0" borderId="20" xfId="0" applyFont="1" applyBorder="1" applyAlignment="1" applyProtection="1">
      <alignment horizontal="center" vertical="center" readingOrder="2"/>
    </xf>
    <xf numFmtId="0" fontId="15" fillId="7" borderId="68" xfId="0" applyFont="1" applyFill="1" applyBorder="1" applyAlignment="1" applyProtection="1">
      <alignment horizontal="center" vertical="center" wrapText="1" readingOrder="2"/>
    </xf>
    <xf numFmtId="0" fontId="12" fillId="7" borderId="72" xfId="0" applyFont="1" applyFill="1" applyBorder="1" applyAlignment="1" applyProtection="1">
      <alignment horizontal="center" vertical="center" wrapText="1" readingOrder="2"/>
    </xf>
    <xf numFmtId="0" fontId="3" fillId="0" borderId="63" xfId="0" applyFont="1" applyBorder="1" applyAlignment="1" applyProtection="1">
      <alignment horizontal="center" vertical="center" shrinkToFit="1"/>
    </xf>
    <xf numFmtId="0" fontId="3" fillId="0" borderId="99" xfId="0" applyFont="1" applyBorder="1" applyAlignment="1" applyProtection="1">
      <alignment horizontal="center" vertical="center" shrinkToFit="1"/>
    </xf>
    <xf numFmtId="0" fontId="0" fillId="0" borderId="64" xfId="0" applyBorder="1" applyAlignment="1" applyProtection="1">
      <alignment horizontal="center" vertical="center" shrinkToFit="1"/>
    </xf>
    <xf numFmtId="0" fontId="15" fillId="7" borderId="66" xfId="0" applyFont="1" applyFill="1" applyBorder="1" applyAlignment="1" applyProtection="1">
      <alignment horizontal="center" vertical="center" wrapText="1" readingOrder="2"/>
    </xf>
    <xf numFmtId="0" fontId="12" fillId="7" borderId="70" xfId="0" applyFont="1" applyFill="1" applyBorder="1" applyAlignment="1" applyProtection="1">
      <alignment horizontal="center" vertical="center" wrapText="1" readingOrder="2"/>
    </xf>
    <xf numFmtId="0" fontId="15" fillId="7" borderId="67" xfId="0" applyFont="1" applyFill="1" applyBorder="1" applyAlignment="1" applyProtection="1">
      <alignment horizontal="center" vertical="center" wrapText="1" readingOrder="2"/>
    </xf>
    <xf numFmtId="0" fontId="12" fillId="7" borderId="71" xfId="0" applyFont="1" applyFill="1" applyBorder="1" applyAlignment="1" applyProtection="1">
      <alignment horizontal="center" vertical="center" wrapText="1" readingOrder="2"/>
    </xf>
    <xf numFmtId="0" fontId="15" fillId="7" borderId="69" xfId="0" applyFont="1" applyFill="1" applyBorder="1" applyAlignment="1" applyProtection="1">
      <alignment horizontal="center" vertical="center" wrapText="1" readingOrder="2"/>
    </xf>
    <xf numFmtId="0" fontId="12" fillId="7" borderId="73" xfId="0" applyFont="1" applyFill="1" applyBorder="1" applyAlignment="1" applyProtection="1">
      <alignment horizontal="center" vertical="center" wrapText="1" readingOrder="2"/>
    </xf>
    <xf numFmtId="0" fontId="3" fillId="0" borderId="120" xfId="0" applyFont="1" applyBorder="1" applyAlignment="1" applyProtection="1">
      <alignment horizontal="center" vertical="center" readingOrder="2"/>
    </xf>
    <xf numFmtId="0" fontId="3" fillId="0" borderId="121" xfId="0" applyFont="1" applyBorder="1" applyAlignment="1" applyProtection="1">
      <alignment horizontal="center" vertical="center" readingOrder="2"/>
    </xf>
    <xf numFmtId="0" fontId="3" fillId="0" borderId="124" xfId="0" applyFont="1" applyBorder="1" applyAlignment="1" applyProtection="1">
      <alignment horizontal="center" vertical="center" readingOrder="2"/>
    </xf>
    <xf numFmtId="0" fontId="3" fillId="0" borderId="124" xfId="0" applyFont="1" applyBorder="1" applyAlignment="1" applyProtection="1">
      <alignment horizontal="center" vertical="center" shrinkToFit="1" readingOrder="2"/>
    </xf>
    <xf numFmtId="0" fontId="0" fillId="0" borderId="124" xfId="0" applyBorder="1" applyAlignment="1" applyProtection="1">
      <alignment horizontal="center" vertical="center" readingOrder="2"/>
    </xf>
    <xf numFmtId="0" fontId="3" fillId="0" borderId="118" xfId="0" applyFont="1" applyBorder="1" applyAlignment="1" applyProtection="1">
      <alignment horizontal="center" vertical="center" readingOrder="2"/>
    </xf>
    <xf numFmtId="0" fontId="0" fillId="0" borderId="119" xfId="0" applyBorder="1" applyAlignment="1" applyProtection="1">
      <alignment horizontal="center" vertical="center" readingOrder="2"/>
    </xf>
    <xf numFmtId="0" fontId="3" fillId="0" borderId="122" xfId="0" applyFont="1" applyBorder="1" applyAlignment="1" applyProtection="1">
      <alignment horizontal="center" vertical="center" readingOrder="2"/>
    </xf>
    <xf numFmtId="0" fontId="3" fillId="0" borderId="123" xfId="0" applyFont="1" applyBorder="1" applyAlignment="1" applyProtection="1">
      <alignment horizontal="center" vertical="center" readingOrder="2"/>
    </xf>
    <xf numFmtId="0" fontId="0" fillId="0" borderId="123" xfId="0" applyBorder="1" applyAlignment="1" applyProtection="1">
      <alignment horizontal="center" vertical="center" readingOrder="2"/>
    </xf>
    <xf numFmtId="0" fontId="3" fillId="0" borderId="102" xfId="0" applyFont="1" applyBorder="1" applyAlignment="1" applyProtection="1">
      <alignment horizontal="center" vertical="center" shrinkToFit="1" readingOrder="2"/>
    </xf>
    <xf numFmtId="0" fontId="0" fillId="0" borderId="104" xfId="0" applyBorder="1" applyAlignment="1" applyProtection="1">
      <alignment horizontal="center" vertical="center" shrinkToFit="1" readingOrder="2"/>
    </xf>
    <xf numFmtId="0" fontId="11" fillId="7" borderId="115" xfId="0" applyFont="1" applyFill="1" applyBorder="1" applyAlignment="1" applyProtection="1">
      <alignment horizontal="center" vertical="center" wrapText="1" readingOrder="2"/>
    </xf>
    <xf numFmtId="0" fontId="0" fillId="0" borderId="105" xfId="0" applyBorder="1" applyAlignment="1" applyProtection="1">
      <alignment horizontal="center" vertical="center" wrapText="1" readingOrder="2"/>
    </xf>
    <xf numFmtId="0" fontId="0" fillId="7" borderId="116" xfId="0" applyFill="1" applyBorder="1" applyAlignment="1" applyProtection="1">
      <alignment horizontal="center" vertical="center" wrapText="1" readingOrder="2"/>
    </xf>
    <xf numFmtId="0" fontId="0" fillId="0" borderId="106" xfId="0" applyBorder="1" applyAlignment="1" applyProtection="1">
      <alignment horizontal="center" vertical="center" wrapText="1" readingOrder="2"/>
    </xf>
    <xf numFmtId="0" fontId="15" fillId="7" borderId="115" xfId="0" applyFont="1" applyFill="1" applyBorder="1" applyAlignment="1" applyProtection="1">
      <alignment horizontal="center" vertical="center" wrapText="1" readingOrder="2"/>
    </xf>
    <xf numFmtId="0" fontId="12" fillId="0" borderId="105" xfId="0" applyFont="1" applyBorder="1" applyAlignment="1" applyProtection="1">
      <alignment horizontal="center" vertical="center" wrapText="1" readingOrder="2"/>
    </xf>
    <xf numFmtId="0" fontId="12" fillId="7" borderId="116" xfId="0" applyFont="1" applyFill="1" applyBorder="1" applyAlignment="1" applyProtection="1">
      <alignment horizontal="center" vertical="center" wrapText="1" readingOrder="2"/>
    </xf>
    <xf numFmtId="0" fontId="12" fillId="0" borderId="106" xfId="0" applyFont="1" applyBorder="1" applyAlignment="1" applyProtection="1">
      <alignment horizontal="center" vertical="center" wrapText="1" readingOrder="2"/>
    </xf>
    <xf numFmtId="0" fontId="3" fillId="0" borderId="101" xfId="0" applyFont="1" applyBorder="1" applyAlignment="1" applyProtection="1">
      <alignment horizontal="center" vertical="center" shrinkToFit="1" readingOrder="2"/>
    </xf>
    <xf numFmtId="0" fontId="0" fillId="0" borderId="103" xfId="0" applyBorder="1" applyAlignment="1" applyProtection="1">
      <alignment horizontal="center" vertical="center" shrinkToFit="1" readingOrder="2"/>
    </xf>
    <xf numFmtId="9" fontId="3" fillId="0" borderId="40" xfId="1" applyFont="1" applyBorder="1" applyAlignment="1" applyProtection="1">
      <alignment horizontal="center" vertical="center" shrinkToFit="1" readingOrder="2"/>
    </xf>
    <xf numFmtId="0" fontId="3" fillId="5" borderId="127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3541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rightToLeft="1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B12" sqref="B12"/>
    </sheetView>
  </sheetViews>
  <sheetFormatPr defaultRowHeight="14.25"/>
  <cols>
    <col min="1" max="1" width="5.25" style="30" customWidth="1"/>
    <col min="2" max="2" width="38.75" style="30" customWidth="1"/>
    <col min="3" max="3" width="16" style="30" customWidth="1"/>
    <col min="4" max="4" width="23" style="30" customWidth="1"/>
    <col min="5" max="5" width="4" style="30" customWidth="1"/>
    <col min="6" max="16384" width="9" style="30"/>
  </cols>
  <sheetData>
    <row r="1" spans="1:4" ht="18.75" thickTop="1">
      <c r="A1" s="275" t="s">
        <v>6</v>
      </c>
      <c r="B1" s="275"/>
      <c r="C1" s="26" t="s">
        <v>12</v>
      </c>
      <c r="D1" s="1"/>
    </row>
    <row r="2" spans="1:4" ht="18">
      <c r="A2" s="275" t="s">
        <v>7</v>
      </c>
      <c r="B2" s="275"/>
      <c r="C2" s="27" t="s">
        <v>8</v>
      </c>
      <c r="D2" s="2"/>
    </row>
    <row r="3" spans="1:4" ht="18">
      <c r="A3" s="276" t="s">
        <v>35</v>
      </c>
      <c r="B3" s="276"/>
      <c r="C3" s="27" t="s">
        <v>28</v>
      </c>
      <c r="D3" s="2"/>
    </row>
    <row r="4" spans="1:4" ht="18.75" thickBot="1">
      <c r="A4" s="276" t="s">
        <v>36</v>
      </c>
      <c r="B4" s="276"/>
      <c r="C4" s="28" t="s">
        <v>31</v>
      </c>
      <c r="D4" s="3"/>
    </row>
    <row r="5" spans="1:4" ht="30.75" customHeight="1" thickTop="1" thickBot="1">
      <c r="A5" s="277" t="s">
        <v>30</v>
      </c>
      <c r="B5" s="277"/>
      <c r="C5" s="277"/>
      <c r="D5" s="277"/>
    </row>
    <row r="6" spans="1:4" ht="26.25" customHeight="1" thickBot="1">
      <c r="A6" s="181" t="s">
        <v>4</v>
      </c>
      <c r="B6" s="182" t="s">
        <v>29</v>
      </c>
      <c r="C6" s="182" t="s">
        <v>5</v>
      </c>
      <c r="D6" s="183" t="s">
        <v>9</v>
      </c>
    </row>
    <row r="7" spans="1:4" ht="24" customHeight="1">
      <c r="A7" s="184">
        <v>1</v>
      </c>
      <c r="B7" s="76"/>
      <c r="C7" s="76"/>
      <c r="D7" s="185"/>
    </row>
    <row r="8" spans="1:4" ht="24" customHeight="1">
      <c r="A8" s="186">
        <v>2</v>
      </c>
      <c r="B8" s="75"/>
      <c r="C8" s="75"/>
      <c r="D8" s="187"/>
    </row>
    <row r="9" spans="1:4" ht="24" customHeight="1">
      <c r="A9" s="186">
        <v>3</v>
      </c>
      <c r="B9" s="75"/>
      <c r="C9" s="75"/>
      <c r="D9" s="187"/>
    </row>
    <row r="10" spans="1:4" ht="24" customHeight="1">
      <c r="A10" s="186">
        <v>4</v>
      </c>
      <c r="B10" s="75"/>
      <c r="C10" s="75"/>
      <c r="D10" s="187"/>
    </row>
    <row r="11" spans="1:4" ht="24" customHeight="1">
      <c r="A11" s="186">
        <v>5</v>
      </c>
      <c r="B11" s="75"/>
      <c r="C11" s="75"/>
      <c r="D11" s="187"/>
    </row>
    <row r="12" spans="1:4" ht="24" customHeight="1">
      <c r="A12" s="186">
        <v>6</v>
      </c>
      <c r="B12" s="75"/>
      <c r="C12" s="75"/>
      <c r="D12" s="187"/>
    </row>
    <row r="13" spans="1:4" ht="24" customHeight="1">
      <c r="A13" s="186">
        <v>7</v>
      </c>
      <c r="B13" s="75"/>
      <c r="C13" s="75"/>
      <c r="D13" s="187"/>
    </row>
    <row r="14" spans="1:4" ht="24" customHeight="1">
      <c r="A14" s="186">
        <v>8</v>
      </c>
      <c r="B14" s="75"/>
      <c r="C14" s="75"/>
      <c r="D14" s="187"/>
    </row>
    <row r="15" spans="1:4" ht="24" customHeight="1">
      <c r="A15" s="186">
        <v>9</v>
      </c>
      <c r="B15" s="75"/>
      <c r="C15" s="75"/>
      <c r="D15" s="187"/>
    </row>
    <row r="16" spans="1:4" ht="24" customHeight="1">
      <c r="A16" s="186">
        <v>10</v>
      </c>
      <c r="B16" s="75"/>
      <c r="C16" s="75"/>
      <c r="D16" s="187"/>
    </row>
    <row r="17" spans="1:4" ht="24" customHeight="1">
      <c r="A17" s="186">
        <v>11</v>
      </c>
      <c r="B17" s="75"/>
      <c r="C17" s="75"/>
      <c r="D17" s="187"/>
    </row>
    <row r="18" spans="1:4" ht="24" customHeight="1">
      <c r="A18" s="186">
        <v>12</v>
      </c>
      <c r="B18" s="75"/>
      <c r="C18" s="75"/>
      <c r="D18" s="187"/>
    </row>
    <row r="19" spans="1:4" ht="24" customHeight="1">
      <c r="A19" s="186">
        <v>13</v>
      </c>
      <c r="B19" s="75"/>
      <c r="C19" s="75"/>
      <c r="D19" s="187"/>
    </row>
    <row r="20" spans="1:4" ht="24" customHeight="1">
      <c r="A20" s="186">
        <v>14</v>
      </c>
      <c r="B20" s="75"/>
      <c r="C20" s="75"/>
      <c r="D20" s="187"/>
    </row>
    <row r="21" spans="1:4" ht="24" customHeight="1">
      <c r="A21" s="186">
        <v>15</v>
      </c>
      <c r="B21" s="75"/>
      <c r="C21" s="75"/>
      <c r="D21" s="187"/>
    </row>
    <row r="22" spans="1:4" ht="24" customHeight="1">
      <c r="A22" s="186">
        <v>16</v>
      </c>
      <c r="B22" s="75"/>
      <c r="C22" s="75"/>
      <c r="D22" s="187"/>
    </row>
    <row r="23" spans="1:4" ht="24" customHeight="1">
      <c r="A23" s="186">
        <v>17</v>
      </c>
      <c r="B23" s="75"/>
      <c r="C23" s="75"/>
      <c r="D23" s="187"/>
    </row>
    <row r="24" spans="1:4" ht="24" customHeight="1">
      <c r="A24" s="186">
        <v>18</v>
      </c>
      <c r="B24" s="75"/>
      <c r="C24" s="75"/>
      <c r="D24" s="187"/>
    </row>
    <row r="25" spans="1:4" ht="24" customHeight="1">
      <c r="A25" s="186">
        <v>19</v>
      </c>
      <c r="B25" s="75"/>
      <c r="C25" s="75"/>
      <c r="D25" s="187"/>
    </row>
    <row r="26" spans="1:4" ht="24" customHeight="1">
      <c r="A26" s="186">
        <v>20</v>
      </c>
      <c r="B26" s="75"/>
      <c r="C26" s="75"/>
      <c r="D26" s="187"/>
    </row>
    <row r="27" spans="1:4" ht="24" customHeight="1">
      <c r="A27" s="186">
        <v>21</v>
      </c>
      <c r="B27" s="75"/>
      <c r="C27" s="75"/>
      <c r="D27" s="187"/>
    </row>
    <row r="28" spans="1:4" ht="24" customHeight="1">
      <c r="A28" s="186">
        <v>22</v>
      </c>
      <c r="B28" s="75"/>
      <c r="C28" s="75"/>
      <c r="D28" s="187"/>
    </row>
    <row r="29" spans="1:4" ht="24" customHeight="1">
      <c r="A29" s="186">
        <v>23</v>
      </c>
      <c r="B29" s="75"/>
      <c r="C29" s="75"/>
      <c r="D29" s="187"/>
    </row>
    <row r="30" spans="1:4" ht="24" customHeight="1">
      <c r="A30" s="186">
        <v>24</v>
      </c>
      <c r="B30" s="75"/>
      <c r="C30" s="75"/>
      <c r="D30" s="187"/>
    </row>
    <row r="31" spans="1:4" ht="24" customHeight="1">
      <c r="A31" s="186">
        <v>25</v>
      </c>
      <c r="B31" s="75"/>
      <c r="C31" s="75"/>
      <c r="D31" s="187"/>
    </row>
    <row r="32" spans="1:4" ht="24" customHeight="1">
      <c r="A32" s="186">
        <v>26</v>
      </c>
      <c r="B32" s="75"/>
      <c r="C32" s="75"/>
      <c r="D32" s="187"/>
    </row>
    <row r="33" spans="1:4" ht="24" customHeight="1">
      <c r="A33" s="186">
        <v>27</v>
      </c>
      <c r="B33" s="75"/>
      <c r="C33" s="75"/>
      <c r="D33" s="187"/>
    </row>
    <row r="34" spans="1:4" ht="24" customHeight="1">
      <c r="A34" s="186">
        <v>28</v>
      </c>
      <c r="B34" s="75"/>
      <c r="C34" s="75"/>
      <c r="D34" s="187"/>
    </row>
    <row r="35" spans="1:4" ht="24" customHeight="1">
      <c r="A35" s="186">
        <v>29</v>
      </c>
      <c r="B35" s="75"/>
      <c r="C35" s="75"/>
      <c r="D35" s="187"/>
    </row>
    <row r="36" spans="1:4" ht="24" customHeight="1">
      <c r="A36" s="186">
        <v>30</v>
      </c>
      <c r="B36" s="75"/>
      <c r="C36" s="75"/>
      <c r="D36" s="187"/>
    </row>
    <row r="37" spans="1:4" ht="24" customHeight="1">
      <c r="A37" s="186">
        <v>31</v>
      </c>
      <c r="B37" s="75"/>
      <c r="C37" s="75"/>
      <c r="D37" s="187"/>
    </row>
    <row r="38" spans="1:4" ht="24" customHeight="1">
      <c r="A38" s="186">
        <v>32</v>
      </c>
      <c r="B38" s="75"/>
      <c r="C38" s="75"/>
      <c r="D38" s="187"/>
    </row>
    <row r="39" spans="1:4" ht="24" customHeight="1">
      <c r="A39" s="186">
        <v>33</v>
      </c>
      <c r="B39" s="75"/>
      <c r="C39" s="75"/>
      <c r="D39" s="187"/>
    </row>
    <row r="40" spans="1:4" ht="24" customHeight="1">
      <c r="A40" s="186">
        <v>34</v>
      </c>
      <c r="B40" s="75"/>
      <c r="C40" s="75"/>
      <c r="D40" s="187"/>
    </row>
    <row r="41" spans="1:4" ht="24" customHeight="1" thickBot="1">
      <c r="A41" s="188">
        <v>35</v>
      </c>
      <c r="B41" s="77"/>
      <c r="C41" s="77"/>
      <c r="D41" s="189"/>
    </row>
    <row r="42" spans="1:4" ht="15" thickBot="1"/>
    <row r="43" spans="1:4" ht="22.5" customHeight="1">
      <c r="A43" s="271" t="s">
        <v>32</v>
      </c>
      <c r="B43" s="272"/>
      <c r="C43" s="271" t="s">
        <v>33</v>
      </c>
      <c r="D43" s="272"/>
    </row>
    <row r="44" spans="1:4" ht="24.75" customHeight="1" thickBot="1">
      <c r="A44" s="273"/>
      <c r="B44" s="274"/>
      <c r="C44" s="273"/>
      <c r="D44" s="274"/>
    </row>
    <row r="46" spans="1:4" ht="15" thickBot="1"/>
    <row r="47" spans="1:4" ht="20.25">
      <c r="A47" s="271" t="s">
        <v>76</v>
      </c>
      <c r="B47" s="272"/>
    </row>
    <row r="48" spans="1:4" ht="24" customHeight="1" thickBot="1">
      <c r="A48" s="273"/>
      <c r="B48" s="274"/>
    </row>
  </sheetData>
  <sheetProtection password="CC7D" sheet="1" objects="1" scenarios="1" selectLockedCells="1"/>
  <mergeCells count="11">
    <mergeCell ref="A1:B1"/>
    <mergeCell ref="A2:B2"/>
    <mergeCell ref="A3:B3"/>
    <mergeCell ref="A4:B4"/>
    <mergeCell ref="A5:D5"/>
    <mergeCell ref="A47:B47"/>
    <mergeCell ref="A48:B48"/>
    <mergeCell ref="A43:B43"/>
    <mergeCell ref="A44:B44"/>
    <mergeCell ref="C43:D43"/>
    <mergeCell ref="C44:D44"/>
  </mergeCells>
  <printOptions horizontalCentered="1"/>
  <pageMargins left="0.39370078740157483" right="0.39370078740157483" top="0.39370078740157483" bottom="0.74803149606299213" header="0.31496062992125984" footer="0.31496062992125984"/>
  <pageSetup paperSize="9" orientation="portrait" r:id="rId1"/>
  <headerFooter>
    <oddFooter>&amp;Lالتعليم الثانوي نظام المقررات&amp;C &amp;F  &amp;P&amp;R&amp;9إعداد وتصميم / فاطمة الكبسي
الإصدار رقم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7"/>
  <sheetViews>
    <sheetView rightToLeft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3" sqref="D13"/>
    </sheetView>
  </sheetViews>
  <sheetFormatPr defaultRowHeight="14.25"/>
  <cols>
    <col min="1" max="1" width="5" style="247" customWidth="1"/>
    <col min="2" max="2" width="31.5" style="247" customWidth="1"/>
    <col min="3" max="3" width="12.375" style="247" customWidth="1"/>
    <col min="4" max="4" width="5.25" style="269" customWidth="1"/>
    <col min="5" max="5" width="6.625" style="247" customWidth="1"/>
    <col min="6" max="6" width="7.125" style="247" customWidth="1"/>
    <col min="7" max="7" width="6.625" style="247" customWidth="1"/>
    <col min="8" max="8" width="7.125" style="247" customWidth="1"/>
    <col min="9" max="9" width="6.625" style="247" customWidth="1"/>
    <col min="10" max="10" width="7.125" style="247" customWidth="1"/>
    <col min="11" max="11" width="6.625" style="247" customWidth="1"/>
    <col min="12" max="12" width="7.125" style="247" customWidth="1"/>
    <col min="13" max="13" width="6.625" style="247" customWidth="1"/>
    <col min="14" max="14" width="7.125" style="247" customWidth="1"/>
    <col min="15" max="15" width="7.625" style="247" customWidth="1"/>
    <col min="16" max="16" width="1.75" style="247" customWidth="1"/>
    <col min="17" max="17" width="7.125" style="269" hidden="1" customWidth="1"/>
    <col min="18" max="18" width="8.375" style="269" hidden="1" customWidth="1"/>
    <col min="19" max="28" width="7.625" style="269" hidden="1" customWidth="1"/>
    <col min="29" max="29" width="8.875" style="269" hidden="1" customWidth="1"/>
    <col min="30" max="16384" width="9" style="247"/>
  </cols>
  <sheetData>
    <row r="1" spans="1:29" ht="18">
      <c r="A1" s="275" t="str">
        <f>CONCATENATE('بيانات أولية وأسماء الطلاب'!A1:B1)</f>
        <v>المملكة العربية السعودية</v>
      </c>
      <c r="B1" s="275"/>
      <c r="I1" s="190"/>
      <c r="J1" s="111"/>
      <c r="K1" s="246"/>
      <c r="L1" s="312" t="str">
        <f>CONCATENATE('بيانات أولية وأسماء الطلاب'!C1)</f>
        <v>مقرر مادة</v>
      </c>
      <c r="M1" s="313"/>
      <c r="N1" s="308" t="str">
        <f>CONCATENATE('بيانات أولية وأسماء الطلاب'!D1)</f>
        <v/>
      </c>
      <c r="O1" s="309"/>
    </row>
    <row r="2" spans="1:29" ht="20.25">
      <c r="A2" s="275" t="str">
        <f>CONCATENATE('بيانات أولية وأسماء الطلاب'!A2:B2)</f>
        <v>وزارة التربية والتعليم</v>
      </c>
      <c r="B2" s="275"/>
      <c r="C2" s="245"/>
      <c r="D2" s="267"/>
      <c r="E2" s="317" t="s">
        <v>133</v>
      </c>
      <c r="F2" s="317"/>
      <c r="G2" s="317"/>
      <c r="H2" s="317"/>
      <c r="I2" s="317"/>
      <c r="J2" s="317"/>
      <c r="K2" s="248"/>
      <c r="L2" s="314" t="str">
        <f>CONCATENATE('بيانات أولية وأسماء الطلاب'!C2)</f>
        <v>الفصل الدراسي</v>
      </c>
      <c r="M2" s="315"/>
      <c r="N2" s="310" t="str">
        <f>CONCATENATE('بيانات أولية وأسماء الطلاب'!D2)</f>
        <v/>
      </c>
      <c r="O2" s="311"/>
    </row>
    <row r="3" spans="1:29" ht="20.25">
      <c r="A3" s="275" t="str">
        <f>CONCATENATE('بيانات أولية وأسماء الطلاب'!A3:B3)</f>
        <v>الإدارة العامة للتربية والتعليم بـ ................</v>
      </c>
      <c r="B3" s="275"/>
      <c r="E3" s="318"/>
      <c r="F3" s="318"/>
      <c r="G3" s="318"/>
      <c r="H3" s="318"/>
      <c r="I3" s="318"/>
      <c r="J3" s="318"/>
      <c r="K3" s="248"/>
      <c r="L3" s="314" t="str">
        <f>CONCATENATE('بيانات أولية وأسماء الطلاب'!C3)</f>
        <v>الشعبة</v>
      </c>
      <c r="M3" s="315"/>
      <c r="N3" s="310" t="str">
        <f>CONCATENATE('بيانات أولية وأسماء الطلاب'!D3)</f>
        <v/>
      </c>
      <c r="O3" s="311"/>
    </row>
    <row r="4" spans="1:29" ht="21" thickBot="1">
      <c r="A4" s="275" t="str">
        <f>CONCATENATE('بيانات أولية وأسماء الطلاب'!A4:B4)</f>
        <v>الثانوية / .....................</v>
      </c>
      <c r="B4" s="275"/>
      <c r="E4" s="318"/>
      <c r="F4" s="318"/>
      <c r="G4" s="318"/>
      <c r="H4" s="318"/>
      <c r="I4" s="318"/>
      <c r="J4" s="318"/>
      <c r="K4" s="248"/>
      <c r="L4" s="316" t="str">
        <f>CONCATENATE('بيانات أولية وأسماء الطلاب'!C4)</f>
        <v>عدد الطلاب / الطالبات</v>
      </c>
      <c r="M4" s="282"/>
      <c r="N4" s="304" t="str">
        <f>CONCATENATE('بيانات أولية وأسماء الطلاب'!D4)</f>
        <v/>
      </c>
      <c r="O4" s="305"/>
    </row>
    <row r="5" spans="1:29" ht="21" thickBot="1">
      <c r="A5" s="249"/>
      <c r="B5" s="249"/>
      <c r="C5" s="249"/>
      <c r="D5" s="268"/>
      <c r="E5" s="319" t="s">
        <v>148</v>
      </c>
      <c r="F5" s="319"/>
      <c r="G5" s="319"/>
      <c r="H5" s="319"/>
      <c r="I5" s="319"/>
      <c r="J5" s="319"/>
      <c r="K5" s="256"/>
      <c r="L5" s="306"/>
      <c r="M5" s="307"/>
      <c r="N5" s="307"/>
      <c r="O5" s="226"/>
    </row>
    <row r="6" spans="1:29" s="192" customFormat="1" ht="18">
      <c r="A6" s="298" t="str">
        <f>CONCATENATE('بيانات أولية وأسماء الطلاب'!$A$6)</f>
        <v>العدد</v>
      </c>
      <c r="B6" s="290" t="str">
        <f>CONCATENATE('بيانات أولية وأسماء الطلاب'!$B$6)</f>
        <v>اسم الطالب/ة رباعيًا</v>
      </c>
      <c r="C6" s="280" t="str">
        <f>CONCATENATE('بيانات أولية وأسماء الطلاب'!$C$6)</f>
        <v>الرقم الأكاديمي</v>
      </c>
      <c r="D6" s="301" t="s">
        <v>161</v>
      </c>
      <c r="E6" s="289" t="s">
        <v>126</v>
      </c>
      <c r="F6" s="289"/>
      <c r="G6" s="289" t="s">
        <v>127</v>
      </c>
      <c r="H6" s="289"/>
      <c r="I6" s="289" t="s">
        <v>128</v>
      </c>
      <c r="J6" s="289"/>
      <c r="K6" s="289" t="s">
        <v>129</v>
      </c>
      <c r="L6" s="289"/>
      <c r="M6" s="289" t="s">
        <v>131</v>
      </c>
      <c r="N6" s="289"/>
      <c r="O6" s="278" t="s">
        <v>20</v>
      </c>
    </row>
    <row r="7" spans="1:29" s="192" customFormat="1" ht="18">
      <c r="A7" s="299"/>
      <c r="B7" s="291"/>
      <c r="C7" s="281"/>
      <c r="D7" s="302"/>
      <c r="E7" s="250" t="s">
        <v>135</v>
      </c>
      <c r="F7" s="250" t="s">
        <v>136</v>
      </c>
      <c r="G7" s="250" t="s">
        <v>135</v>
      </c>
      <c r="H7" s="250" t="s">
        <v>136</v>
      </c>
      <c r="I7" s="250" t="s">
        <v>135</v>
      </c>
      <c r="J7" s="250" t="s">
        <v>136</v>
      </c>
      <c r="K7" s="250" t="s">
        <v>135</v>
      </c>
      <c r="L7" s="250" t="s">
        <v>136</v>
      </c>
      <c r="M7" s="250" t="s">
        <v>135</v>
      </c>
      <c r="N7" s="250" t="s">
        <v>136</v>
      </c>
      <c r="O7" s="279"/>
    </row>
    <row r="8" spans="1:29" s="192" customFormat="1" ht="18">
      <c r="A8" s="299"/>
      <c r="B8" s="291"/>
      <c r="C8" s="281"/>
      <c r="D8" s="302"/>
      <c r="E8" s="254"/>
      <c r="F8" s="250">
        <v>40</v>
      </c>
      <c r="G8" s="254"/>
      <c r="H8" s="250">
        <v>10</v>
      </c>
      <c r="I8" s="254"/>
      <c r="J8" s="250">
        <v>10</v>
      </c>
      <c r="K8" s="254"/>
      <c r="L8" s="250">
        <v>10</v>
      </c>
      <c r="M8" s="254"/>
      <c r="N8" s="257">
        <v>25</v>
      </c>
      <c r="O8" s="296">
        <f>SUM(F8,H8,J8,L8,N8)</f>
        <v>95</v>
      </c>
      <c r="Q8" s="192" t="s">
        <v>162</v>
      </c>
      <c r="R8" s="192" t="s">
        <v>150</v>
      </c>
      <c r="S8" s="192" t="s">
        <v>151</v>
      </c>
      <c r="T8" s="192" t="s">
        <v>154</v>
      </c>
      <c r="U8" s="192" t="s">
        <v>127</v>
      </c>
      <c r="V8" s="192" t="s">
        <v>156</v>
      </c>
      <c r="W8" s="192" t="s">
        <v>152</v>
      </c>
      <c r="X8" s="192" t="s">
        <v>156</v>
      </c>
      <c r="Y8" s="192" t="s">
        <v>153</v>
      </c>
      <c r="Z8" s="192" t="s">
        <v>156</v>
      </c>
      <c r="AA8" s="192" t="s">
        <v>131</v>
      </c>
      <c r="AB8" s="192" t="s">
        <v>156</v>
      </c>
    </row>
    <row r="9" spans="1:29" s="192" customFormat="1" ht="18.75" thickBot="1">
      <c r="A9" s="300"/>
      <c r="B9" s="282"/>
      <c r="C9" s="282"/>
      <c r="D9" s="303"/>
      <c r="E9" s="255" t="s">
        <v>132</v>
      </c>
      <c r="F9" s="255" t="s">
        <v>87</v>
      </c>
      <c r="G9" s="255" t="s">
        <v>132</v>
      </c>
      <c r="H9" s="255" t="s">
        <v>87</v>
      </c>
      <c r="I9" s="255" t="s">
        <v>132</v>
      </c>
      <c r="J9" s="255" t="s">
        <v>87</v>
      </c>
      <c r="K9" s="255" t="s">
        <v>132</v>
      </c>
      <c r="L9" s="255" t="s">
        <v>87</v>
      </c>
      <c r="M9" s="255" t="s">
        <v>132</v>
      </c>
      <c r="N9" s="258" t="s">
        <v>87</v>
      </c>
      <c r="O9" s="297"/>
      <c r="Q9" s="192">
        <v>0</v>
      </c>
      <c r="R9" s="192">
        <v>1</v>
      </c>
      <c r="S9" s="192">
        <v>2</v>
      </c>
      <c r="T9" s="192" t="s">
        <v>155</v>
      </c>
      <c r="U9" s="192">
        <v>3</v>
      </c>
      <c r="V9" s="192" t="s">
        <v>157</v>
      </c>
      <c r="W9" s="192">
        <v>4</v>
      </c>
      <c r="X9" s="192" t="s">
        <v>160</v>
      </c>
      <c r="Y9" s="192">
        <v>5</v>
      </c>
      <c r="Z9" s="192" t="s">
        <v>159</v>
      </c>
      <c r="AA9" s="192">
        <v>6</v>
      </c>
      <c r="AB9" s="192" t="s">
        <v>158</v>
      </c>
    </row>
    <row r="10" spans="1:29" ht="18">
      <c r="A10" s="63" t="str">
        <f>CONCATENATE('بيانات أولية وأسماء الطلاب'!A7)</f>
        <v>1</v>
      </c>
      <c r="B10" s="12" t="str">
        <f>CONCATENATE('بيانات أولية وأسماء الطلاب'!B7)</f>
        <v/>
      </c>
      <c r="C10" s="12" t="str">
        <f>CONCATENATE('بيانات أولية وأسماء الطلاب'!C7)</f>
        <v/>
      </c>
      <c r="D10" s="76"/>
      <c r="E10" s="76"/>
      <c r="F10" s="251">
        <f>IF(T10=2,$F$8,IF(T10=3,($F$8-($E$8*E10)),0))</f>
        <v>0</v>
      </c>
      <c r="G10" s="76"/>
      <c r="H10" s="251">
        <f>IF(V10=2,$H$8,IF(V10=3,($H$8-($G$8*G10)),0))</f>
        <v>0</v>
      </c>
      <c r="I10" s="76"/>
      <c r="J10" s="251">
        <f>IF(X10=2,$J$8,IF(X10=3,($J$8-($I$8*I10)),0))</f>
        <v>0</v>
      </c>
      <c r="K10" s="76"/>
      <c r="L10" s="251">
        <f>IF(Z10=2,$L$8,IF(Z10=3,($L$8-($K$8*K10)),0))</f>
        <v>0</v>
      </c>
      <c r="M10" s="76"/>
      <c r="N10" s="251">
        <f>IF(AB10=2,$N$8,IF(AB10=3,($N$8-($M$8*M10)),0))</f>
        <v>0</v>
      </c>
      <c r="O10" s="40">
        <f>SUM(F10,H10,J10,L10,N10)</f>
        <v>0</v>
      </c>
      <c r="Q10" s="269">
        <f>IF(D10&gt;0,1,0)</f>
        <v>0</v>
      </c>
      <c r="R10" s="269">
        <f>IF('بيانات أولية وأسماء الطلاب'!B7&gt;0,1,0)</f>
        <v>0</v>
      </c>
      <c r="S10" s="105" t="str">
        <f>IF(E10&gt;0,"1","0")</f>
        <v>0</v>
      </c>
      <c r="T10" s="270">
        <f>IF(Q10=1,(R10+S10+Q10),0)</f>
        <v>0</v>
      </c>
      <c r="U10" s="105" t="str">
        <f>IF(G10&gt;0,"1","0")</f>
        <v>0</v>
      </c>
      <c r="V10" s="270">
        <f>IF(Q10=1,(U10+R10+Q10),0)</f>
        <v>0</v>
      </c>
      <c r="W10" s="105" t="str">
        <f>IF(I10&gt;0,"1","0")</f>
        <v>0</v>
      </c>
      <c r="X10" s="270">
        <f>IF(Q10=1,(W10+R10+Q10),0)</f>
        <v>0</v>
      </c>
      <c r="Y10" s="105" t="str">
        <f>IF(K10&gt;0,"1","0")</f>
        <v>0</v>
      </c>
      <c r="Z10" s="270">
        <f>IF(Q10=1,(Y10+R10+Q10),0)</f>
        <v>0</v>
      </c>
      <c r="AA10" s="105" t="str">
        <f>IF(M10&gt;0,"1","0")</f>
        <v>0</v>
      </c>
      <c r="AB10" s="270">
        <f>IF(Q10=1,(AA10+R10+Q10),0)</f>
        <v>0</v>
      </c>
      <c r="AC10" s="269">
        <f t="shared" ref="AC10:AC44" si="0">IF(S10&gt;0,F$8,"0")</f>
        <v>40</v>
      </c>
    </row>
    <row r="11" spans="1:29" ht="18">
      <c r="A11" s="64" t="str">
        <f>CONCATENATE('بيانات أولية وأسماء الطلاب'!A8)</f>
        <v>2</v>
      </c>
      <c r="B11" s="14" t="str">
        <f>CONCATENATE('بيانات أولية وأسماء الطلاب'!B8)</f>
        <v/>
      </c>
      <c r="C11" s="14" t="str">
        <f>CONCATENATE('بيانات أولية وأسماء الطلاب'!C8)</f>
        <v/>
      </c>
      <c r="D11" s="75"/>
      <c r="E11" s="75"/>
      <c r="F11" s="252">
        <f t="shared" ref="F11:F44" si="1">IF(T11=2,$F$8,IF(T11=3,($F$8-($E$8*E11)),0))</f>
        <v>0</v>
      </c>
      <c r="G11" s="75"/>
      <c r="H11" s="252">
        <f t="shared" ref="H11:H44" si="2">IF(V11=2,$H$8,IF(V11=3,($H$8-($G$8*G11)),0))</f>
        <v>0</v>
      </c>
      <c r="I11" s="75"/>
      <c r="J11" s="252">
        <f t="shared" ref="J11:J44" si="3">IF(X11=2,$J$8,IF(X11=3,($J$8-($I$8*I11)),0))</f>
        <v>0</v>
      </c>
      <c r="K11" s="75"/>
      <c r="L11" s="252">
        <f t="shared" ref="L11:L44" si="4">IF(Z11=2,$L$8,IF(Z11=3,($L$8-($K$8*K11)),0))</f>
        <v>0</v>
      </c>
      <c r="M11" s="75"/>
      <c r="N11" s="252">
        <f t="shared" ref="N11:N44" si="5">IF(AB11=2,$N$8,IF(AB11=3,($N$8-($M$8*M11)),0))</f>
        <v>0</v>
      </c>
      <c r="O11" s="41">
        <f>SUM(F11,H11,J11,L11,N11)</f>
        <v>0</v>
      </c>
      <c r="Q11" s="269">
        <f t="shared" ref="Q11:Q44" si="6">IF(D11&gt;0,1,0)</f>
        <v>0</v>
      </c>
      <c r="R11" s="269">
        <f>IF('بيانات أولية وأسماء الطلاب'!B8&gt;0,1,0)</f>
        <v>0</v>
      </c>
      <c r="S11" s="105" t="str">
        <f t="shared" ref="S11:S44" si="7">IF(E11&gt;0,"1","0")</f>
        <v>0</v>
      </c>
      <c r="T11" s="270">
        <f t="shared" ref="T11:T44" si="8">IF(Q11=1,(R11+S11+Q11),0)</f>
        <v>0</v>
      </c>
      <c r="U11" s="105" t="str">
        <f t="shared" ref="U11:U44" si="9">IF(G11&gt;0,"1","0")</f>
        <v>0</v>
      </c>
      <c r="V11" s="270">
        <f t="shared" ref="V11:V44" si="10">IF(Q11=1,(U11+R11+Q11),0)</f>
        <v>0</v>
      </c>
      <c r="W11" s="105" t="str">
        <f t="shared" ref="W11:W44" si="11">IF(I11&gt;0,"1","0")</f>
        <v>0</v>
      </c>
      <c r="X11" s="270">
        <f t="shared" ref="X11:X44" si="12">IF(Q11=1,(W11+R11+Q11),0)</f>
        <v>0</v>
      </c>
      <c r="Y11" s="105" t="str">
        <f t="shared" ref="Y11:Y44" si="13">IF(K11&gt;0,"1","0")</f>
        <v>0</v>
      </c>
      <c r="Z11" s="270">
        <f t="shared" ref="Z11:Z44" si="14">IF(Q11=1,(Y11+R11+Q11),0)</f>
        <v>0</v>
      </c>
      <c r="AA11" s="105" t="str">
        <f t="shared" ref="AA11:AA44" si="15">IF(M11&gt;0,"1","0")</f>
        <v>0</v>
      </c>
      <c r="AB11" s="270">
        <f t="shared" ref="AB11:AB44" si="16">IF(Q11=1,(AA11+R11+Q11),0)</f>
        <v>0</v>
      </c>
      <c r="AC11" s="269">
        <f t="shared" si="0"/>
        <v>40</v>
      </c>
    </row>
    <row r="12" spans="1:29" ht="18">
      <c r="A12" s="64" t="str">
        <f>CONCATENATE('بيانات أولية وأسماء الطلاب'!A9)</f>
        <v>3</v>
      </c>
      <c r="B12" s="14" t="str">
        <f>CONCATENATE('بيانات أولية وأسماء الطلاب'!B9)</f>
        <v/>
      </c>
      <c r="C12" s="14" t="str">
        <f>CONCATENATE('بيانات أولية وأسماء الطلاب'!C9)</f>
        <v/>
      </c>
      <c r="D12" s="75"/>
      <c r="E12" s="75"/>
      <c r="F12" s="252">
        <f t="shared" si="1"/>
        <v>0</v>
      </c>
      <c r="G12" s="75"/>
      <c r="H12" s="252">
        <f t="shared" si="2"/>
        <v>0</v>
      </c>
      <c r="I12" s="75"/>
      <c r="J12" s="252">
        <f t="shared" si="3"/>
        <v>0</v>
      </c>
      <c r="K12" s="75"/>
      <c r="L12" s="252">
        <f t="shared" si="4"/>
        <v>0</v>
      </c>
      <c r="M12" s="75"/>
      <c r="N12" s="252">
        <f t="shared" si="5"/>
        <v>0</v>
      </c>
      <c r="O12" s="41">
        <f t="shared" ref="O12:O44" si="17">SUM(F12,H12,J12,L12,N12)</f>
        <v>0</v>
      </c>
      <c r="Q12" s="269">
        <f t="shared" si="6"/>
        <v>0</v>
      </c>
      <c r="R12" s="269">
        <f>IF('بيانات أولية وأسماء الطلاب'!B9&gt;0,1,0)</f>
        <v>0</v>
      </c>
      <c r="S12" s="105" t="str">
        <f t="shared" si="7"/>
        <v>0</v>
      </c>
      <c r="T12" s="270">
        <f t="shared" si="8"/>
        <v>0</v>
      </c>
      <c r="U12" s="105" t="str">
        <f t="shared" si="9"/>
        <v>0</v>
      </c>
      <c r="V12" s="270">
        <f t="shared" si="10"/>
        <v>0</v>
      </c>
      <c r="W12" s="105" t="str">
        <f t="shared" si="11"/>
        <v>0</v>
      </c>
      <c r="X12" s="270">
        <f t="shared" si="12"/>
        <v>0</v>
      </c>
      <c r="Y12" s="105" t="str">
        <f t="shared" si="13"/>
        <v>0</v>
      </c>
      <c r="Z12" s="270">
        <f t="shared" si="14"/>
        <v>0</v>
      </c>
      <c r="AA12" s="105" t="str">
        <f t="shared" si="15"/>
        <v>0</v>
      </c>
      <c r="AB12" s="270">
        <f t="shared" si="16"/>
        <v>0</v>
      </c>
      <c r="AC12" s="269">
        <f t="shared" si="0"/>
        <v>40</v>
      </c>
    </row>
    <row r="13" spans="1:29" ht="18">
      <c r="A13" s="64" t="str">
        <f>CONCATENATE('بيانات أولية وأسماء الطلاب'!A10)</f>
        <v>4</v>
      </c>
      <c r="B13" s="14" t="str">
        <f>CONCATENATE('بيانات أولية وأسماء الطلاب'!B10)</f>
        <v/>
      </c>
      <c r="C13" s="14" t="str">
        <f>CONCATENATE('بيانات أولية وأسماء الطلاب'!C10)</f>
        <v/>
      </c>
      <c r="D13" s="75"/>
      <c r="E13" s="75"/>
      <c r="F13" s="252">
        <f t="shared" si="1"/>
        <v>0</v>
      </c>
      <c r="G13" s="75"/>
      <c r="H13" s="252">
        <f t="shared" si="2"/>
        <v>0</v>
      </c>
      <c r="I13" s="75"/>
      <c r="J13" s="252">
        <f t="shared" si="3"/>
        <v>0</v>
      </c>
      <c r="K13" s="75"/>
      <c r="L13" s="252">
        <f t="shared" si="4"/>
        <v>0</v>
      </c>
      <c r="M13" s="75"/>
      <c r="N13" s="252">
        <f t="shared" si="5"/>
        <v>0</v>
      </c>
      <c r="O13" s="41">
        <f t="shared" si="17"/>
        <v>0</v>
      </c>
      <c r="Q13" s="269">
        <f t="shared" si="6"/>
        <v>0</v>
      </c>
      <c r="R13" s="269">
        <f>IF('بيانات أولية وأسماء الطلاب'!B10&gt;0,1,0)</f>
        <v>0</v>
      </c>
      <c r="S13" s="105" t="str">
        <f t="shared" si="7"/>
        <v>0</v>
      </c>
      <c r="T13" s="270">
        <f t="shared" si="8"/>
        <v>0</v>
      </c>
      <c r="U13" s="105" t="str">
        <f t="shared" si="9"/>
        <v>0</v>
      </c>
      <c r="V13" s="270">
        <f t="shared" si="10"/>
        <v>0</v>
      </c>
      <c r="W13" s="105" t="str">
        <f t="shared" si="11"/>
        <v>0</v>
      </c>
      <c r="X13" s="270">
        <f t="shared" si="12"/>
        <v>0</v>
      </c>
      <c r="Y13" s="105" t="str">
        <f t="shared" si="13"/>
        <v>0</v>
      </c>
      <c r="Z13" s="270">
        <f t="shared" si="14"/>
        <v>0</v>
      </c>
      <c r="AA13" s="105" t="str">
        <f t="shared" si="15"/>
        <v>0</v>
      </c>
      <c r="AB13" s="270">
        <f t="shared" si="16"/>
        <v>0</v>
      </c>
      <c r="AC13" s="269">
        <f t="shared" si="0"/>
        <v>40</v>
      </c>
    </row>
    <row r="14" spans="1:29" ht="18">
      <c r="A14" s="64" t="str">
        <f>CONCATENATE('بيانات أولية وأسماء الطلاب'!A11)</f>
        <v>5</v>
      </c>
      <c r="B14" s="14" t="str">
        <f>CONCATENATE('بيانات أولية وأسماء الطلاب'!B11)</f>
        <v/>
      </c>
      <c r="C14" s="14" t="str">
        <f>CONCATENATE('بيانات أولية وأسماء الطلاب'!C11)</f>
        <v/>
      </c>
      <c r="D14" s="75"/>
      <c r="E14" s="75"/>
      <c r="F14" s="252">
        <f t="shared" si="1"/>
        <v>0</v>
      </c>
      <c r="G14" s="75"/>
      <c r="H14" s="252">
        <f t="shared" si="2"/>
        <v>0</v>
      </c>
      <c r="I14" s="75"/>
      <c r="J14" s="252">
        <f t="shared" si="3"/>
        <v>0</v>
      </c>
      <c r="K14" s="75"/>
      <c r="L14" s="252">
        <f t="shared" si="4"/>
        <v>0</v>
      </c>
      <c r="M14" s="75"/>
      <c r="N14" s="252">
        <f t="shared" si="5"/>
        <v>0</v>
      </c>
      <c r="O14" s="41">
        <f t="shared" si="17"/>
        <v>0</v>
      </c>
      <c r="Q14" s="269">
        <f t="shared" si="6"/>
        <v>0</v>
      </c>
      <c r="R14" s="269">
        <f>IF('بيانات أولية وأسماء الطلاب'!B11&gt;0,1,0)</f>
        <v>0</v>
      </c>
      <c r="S14" s="105" t="str">
        <f t="shared" si="7"/>
        <v>0</v>
      </c>
      <c r="T14" s="270">
        <f t="shared" si="8"/>
        <v>0</v>
      </c>
      <c r="U14" s="105" t="str">
        <f t="shared" si="9"/>
        <v>0</v>
      </c>
      <c r="V14" s="270">
        <f t="shared" si="10"/>
        <v>0</v>
      </c>
      <c r="W14" s="105" t="str">
        <f t="shared" si="11"/>
        <v>0</v>
      </c>
      <c r="X14" s="270">
        <f t="shared" si="12"/>
        <v>0</v>
      </c>
      <c r="Y14" s="105" t="str">
        <f t="shared" si="13"/>
        <v>0</v>
      </c>
      <c r="Z14" s="270">
        <f t="shared" si="14"/>
        <v>0</v>
      </c>
      <c r="AA14" s="105" t="str">
        <f t="shared" si="15"/>
        <v>0</v>
      </c>
      <c r="AB14" s="270">
        <f t="shared" si="16"/>
        <v>0</v>
      </c>
      <c r="AC14" s="269">
        <f t="shared" si="0"/>
        <v>40</v>
      </c>
    </row>
    <row r="15" spans="1:29" ht="18">
      <c r="A15" s="64" t="str">
        <f>CONCATENATE('بيانات أولية وأسماء الطلاب'!A12)</f>
        <v>6</v>
      </c>
      <c r="B15" s="14" t="str">
        <f>CONCATENATE('بيانات أولية وأسماء الطلاب'!B12)</f>
        <v/>
      </c>
      <c r="C15" s="14" t="str">
        <f>CONCATENATE('بيانات أولية وأسماء الطلاب'!C12)</f>
        <v/>
      </c>
      <c r="D15" s="75"/>
      <c r="E15" s="75"/>
      <c r="F15" s="252">
        <f t="shared" si="1"/>
        <v>0</v>
      </c>
      <c r="G15" s="75"/>
      <c r="H15" s="252">
        <f t="shared" si="2"/>
        <v>0</v>
      </c>
      <c r="I15" s="75"/>
      <c r="J15" s="252">
        <f t="shared" si="3"/>
        <v>0</v>
      </c>
      <c r="K15" s="75"/>
      <c r="L15" s="252">
        <f t="shared" si="4"/>
        <v>0</v>
      </c>
      <c r="M15" s="75"/>
      <c r="N15" s="252">
        <f t="shared" si="5"/>
        <v>0</v>
      </c>
      <c r="O15" s="41">
        <f t="shared" si="17"/>
        <v>0</v>
      </c>
      <c r="Q15" s="269">
        <f t="shared" si="6"/>
        <v>0</v>
      </c>
      <c r="R15" s="269">
        <f>IF('بيانات أولية وأسماء الطلاب'!B12&gt;0,1,0)</f>
        <v>0</v>
      </c>
      <c r="S15" s="105" t="str">
        <f t="shared" si="7"/>
        <v>0</v>
      </c>
      <c r="T15" s="270">
        <f t="shared" si="8"/>
        <v>0</v>
      </c>
      <c r="U15" s="105" t="str">
        <f t="shared" si="9"/>
        <v>0</v>
      </c>
      <c r="V15" s="270">
        <f t="shared" si="10"/>
        <v>0</v>
      </c>
      <c r="W15" s="105" t="str">
        <f t="shared" si="11"/>
        <v>0</v>
      </c>
      <c r="X15" s="270">
        <f t="shared" si="12"/>
        <v>0</v>
      </c>
      <c r="Y15" s="105" t="str">
        <f t="shared" si="13"/>
        <v>0</v>
      </c>
      <c r="Z15" s="270">
        <f t="shared" si="14"/>
        <v>0</v>
      </c>
      <c r="AA15" s="105" t="str">
        <f t="shared" si="15"/>
        <v>0</v>
      </c>
      <c r="AB15" s="270">
        <f t="shared" si="16"/>
        <v>0</v>
      </c>
      <c r="AC15" s="269">
        <f t="shared" si="0"/>
        <v>40</v>
      </c>
    </row>
    <row r="16" spans="1:29" ht="18">
      <c r="A16" s="64" t="str">
        <f>CONCATENATE('بيانات أولية وأسماء الطلاب'!A13)</f>
        <v>7</v>
      </c>
      <c r="B16" s="14" t="str">
        <f>CONCATENATE('بيانات أولية وأسماء الطلاب'!B13)</f>
        <v/>
      </c>
      <c r="C16" s="14" t="str">
        <f>CONCATENATE('بيانات أولية وأسماء الطلاب'!C13)</f>
        <v/>
      </c>
      <c r="D16" s="75"/>
      <c r="E16" s="75"/>
      <c r="F16" s="252">
        <f t="shared" si="1"/>
        <v>0</v>
      </c>
      <c r="G16" s="75"/>
      <c r="H16" s="252">
        <f t="shared" si="2"/>
        <v>0</v>
      </c>
      <c r="I16" s="75"/>
      <c r="J16" s="252">
        <f t="shared" si="3"/>
        <v>0</v>
      </c>
      <c r="K16" s="75"/>
      <c r="L16" s="252">
        <f t="shared" si="4"/>
        <v>0</v>
      </c>
      <c r="M16" s="75"/>
      <c r="N16" s="252">
        <f t="shared" si="5"/>
        <v>0</v>
      </c>
      <c r="O16" s="41">
        <f t="shared" si="17"/>
        <v>0</v>
      </c>
      <c r="Q16" s="269">
        <f t="shared" si="6"/>
        <v>0</v>
      </c>
      <c r="R16" s="269">
        <f>IF('بيانات أولية وأسماء الطلاب'!B13&gt;0,1,0)</f>
        <v>0</v>
      </c>
      <c r="S16" s="105" t="str">
        <f t="shared" si="7"/>
        <v>0</v>
      </c>
      <c r="T16" s="270">
        <f t="shared" si="8"/>
        <v>0</v>
      </c>
      <c r="U16" s="105" t="str">
        <f t="shared" si="9"/>
        <v>0</v>
      </c>
      <c r="V16" s="270">
        <f t="shared" si="10"/>
        <v>0</v>
      </c>
      <c r="W16" s="105" t="str">
        <f t="shared" si="11"/>
        <v>0</v>
      </c>
      <c r="X16" s="270">
        <f t="shared" si="12"/>
        <v>0</v>
      </c>
      <c r="Y16" s="105" t="str">
        <f t="shared" si="13"/>
        <v>0</v>
      </c>
      <c r="Z16" s="270">
        <f t="shared" si="14"/>
        <v>0</v>
      </c>
      <c r="AA16" s="105" t="str">
        <f t="shared" si="15"/>
        <v>0</v>
      </c>
      <c r="AB16" s="270">
        <f t="shared" si="16"/>
        <v>0</v>
      </c>
      <c r="AC16" s="269">
        <f t="shared" si="0"/>
        <v>40</v>
      </c>
    </row>
    <row r="17" spans="1:29" ht="18">
      <c r="A17" s="64" t="str">
        <f>CONCATENATE('بيانات أولية وأسماء الطلاب'!A14)</f>
        <v>8</v>
      </c>
      <c r="B17" s="14" t="str">
        <f>CONCATENATE('بيانات أولية وأسماء الطلاب'!B14)</f>
        <v/>
      </c>
      <c r="C17" s="14" t="str">
        <f>CONCATENATE('بيانات أولية وأسماء الطلاب'!C14)</f>
        <v/>
      </c>
      <c r="D17" s="75"/>
      <c r="E17" s="75"/>
      <c r="F17" s="252">
        <f t="shared" si="1"/>
        <v>0</v>
      </c>
      <c r="G17" s="75"/>
      <c r="H17" s="252">
        <f t="shared" si="2"/>
        <v>0</v>
      </c>
      <c r="I17" s="75"/>
      <c r="J17" s="252">
        <f t="shared" si="3"/>
        <v>0</v>
      </c>
      <c r="K17" s="75"/>
      <c r="L17" s="252">
        <f t="shared" si="4"/>
        <v>0</v>
      </c>
      <c r="M17" s="75"/>
      <c r="N17" s="252">
        <f t="shared" si="5"/>
        <v>0</v>
      </c>
      <c r="O17" s="41">
        <f t="shared" si="17"/>
        <v>0</v>
      </c>
      <c r="Q17" s="269">
        <f t="shared" si="6"/>
        <v>0</v>
      </c>
      <c r="R17" s="269">
        <f>IF('بيانات أولية وأسماء الطلاب'!B14&gt;0,1,0)</f>
        <v>0</v>
      </c>
      <c r="S17" s="105" t="str">
        <f t="shared" si="7"/>
        <v>0</v>
      </c>
      <c r="T17" s="270">
        <f t="shared" si="8"/>
        <v>0</v>
      </c>
      <c r="U17" s="105" t="str">
        <f t="shared" si="9"/>
        <v>0</v>
      </c>
      <c r="V17" s="270">
        <f t="shared" si="10"/>
        <v>0</v>
      </c>
      <c r="W17" s="105" t="str">
        <f t="shared" si="11"/>
        <v>0</v>
      </c>
      <c r="X17" s="270">
        <f t="shared" si="12"/>
        <v>0</v>
      </c>
      <c r="Y17" s="105" t="str">
        <f t="shared" si="13"/>
        <v>0</v>
      </c>
      <c r="Z17" s="270">
        <f t="shared" si="14"/>
        <v>0</v>
      </c>
      <c r="AA17" s="105" t="str">
        <f t="shared" si="15"/>
        <v>0</v>
      </c>
      <c r="AB17" s="270">
        <f t="shared" si="16"/>
        <v>0</v>
      </c>
      <c r="AC17" s="269">
        <f t="shared" si="0"/>
        <v>40</v>
      </c>
    </row>
    <row r="18" spans="1:29" ht="18">
      <c r="A18" s="64" t="str">
        <f>CONCATENATE('بيانات أولية وأسماء الطلاب'!A15)</f>
        <v>9</v>
      </c>
      <c r="B18" s="14" t="str">
        <f>CONCATENATE('بيانات أولية وأسماء الطلاب'!B15)</f>
        <v/>
      </c>
      <c r="C18" s="14" t="str">
        <f>CONCATENATE('بيانات أولية وأسماء الطلاب'!C15)</f>
        <v/>
      </c>
      <c r="D18" s="75"/>
      <c r="E18" s="75"/>
      <c r="F18" s="252">
        <f t="shared" si="1"/>
        <v>0</v>
      </c>
      <c r="G18" s="75"/>
      <c r="H18" s="252">
        <f t="shared" si="2"/>
        <v>0</v>
      </c>
      <c r="I18" s="75"/>
      <c r="J18" s="252">
        <f t="shared" si="3"/>
        <v>0</v>
      </c>
      <c r="K18" s="75"/>
      <c r="L18" s="252">
        <f t="shared" si="4"/>
        <v>0</v>
      </c>
      <c r="M18" s="75"/>
      <c r="N18" s="252">
        <f t="shared" si="5"/>
        <v>0</v>
      </c>
      <c r="O18" s="41">
        <f t="shared" si="17"/>
        <v>0</v>
      </c>
      <c r="Q18" s="269">
        <f t="shared" si="6"/>
        <v>0</v>
      </c>
      <c r="R18" s="269">
        <f>IF('بيانات أولية وأسماء الطلاب'!B15&gt;0,1,0)</f>
        <v>0</v>
      </c>
      <c r="S18" s="105" t="str">
        <f t="shared" si="7"/>
        <v>0</v>
      </c>
      <c r="T18" s="270">
        <f t="shared" si="8"/>
        <v>0</v>
      </c>
      <c r="U18" s="105" t="str">
        <f t="shared" si="9"/>
        <v>0</v>
      </c>
      <c r="V18" s="270">
        <f t="shared" si="10"/>
        <v>0</v>
      </c>
      <c r="W18" s="105" t="str">
        <f t="shared" si="11"/>
        <v>0</v>
      </c>
      <c r="X18" s="270">
        <f t="shared" si="12"/>
        <v>0</v>
      </c>
      <c r="Y18" s="105" t="str">
        <f t="shared" si="13"/>
        <v>0</v>
      </c>
      <c r="Z18" s="270">
        <f t="shared" si="14"/>
        <v>0</v>
      </c>
      <c r="AA18" s="105" t="str">
        <f t="shared" si="15"/>
        <v>0</v>
      </c>
      <c r="AB18" s="270">
        <f t="shared" si="16"/>
        <v>0</v>
      </c>
      <c r="AC18" s="269">
        <f t="shared" si="0"/>
        <v>40</v>
      </c>
    </row>
    <row r="19" spans="1:29" ht="18">
      <c r="A19" s="64" t="str">
        <f>CONCATENATE('بيانات أولية وأسماء الطلاب'!A16)</f>
        <v>10</v>
      </c>
      <c r="B19" s="14" t="str">
        <f>CONCATENATE('بيانات أولية وأسماء الطلاب'!B16)</f>
        <v/>
      </c>
      <c r="C19" s="14" t="str">
        <f>CONCATENATE('بيانات أولية وأسماء الطلاب'!C16)</f>
        <v/>
      </c>
      <c r="D19" s="75"/>
      <c r="E19" s="75"/>
      <c r="F19" s="252">
        <f t="shared" si="1"/>
        <v>0</v>
      </c>
      <c r="G19" s="75"/>
      <c r="H19" s="252">
        <f t="shared" si="2"/>
        <v>0</v>
      </c>
      <c r="I19" s="75"/>
      <c r="J19" s="252">
        <f t="shared" si="3"/>
        <v>0</v>
      </c>
      <c r="K19" s="75"/>
      <c r="L19" s="252">
        <f t="shared" si="4"/>
        <v>0</v>
      </c>
      <c r="M19" s="75"/>
      <c r="N19" s="252">
        <f t="shared" si="5"/>
        <v>0</v>
      </c>
      <c r="O19" s="41">
        <f t="shared" si="17"/>
        <v>0</v>
      </c>
      <c r="Q19" s="269">
        <f t="shared" si="6"/>
        <v>0</v>
      </c>
      <c r="R19" s="269">
        <f>IF('بيانات أولية وأسماء الطلاب'!B16&gt;0,1,0)</f>
        <v>0</v>
      </c>
      <c r="S19" s="105" t="str">
        <f t="shared" si="7"/>
        <v>0</v>
      </c>
      <c r="T19" s="270">
        <f t="shared" si="8"/>
        <v>0</v>
      </c>
      <c r="U19" s="105" t="str">
        <f t="shared" si="9"/>
        <v>0</v>
      </c>
      <c r="V19" s="270">
        <f t="shared" si="10"/>
        <v>0</v>
      </c>
      <c r="W19" s="105" t="str">
        <f t="shared" si="11"/>
        <v>0</v>
      </c>
      <c r="X19" s="270">
        <f t="shared" si="12"/>
        <v>0</v>
      </c>
      <c r="Y19" s="105" t="str">
        <f t="shared" si="13"/>
        <v>0</v>
      </c>
      <c r="Z19" s="270">
        <f t="shared" si="14"/>
        <v>0</v>
      </c>
      <c r="AA19" s="105" t="str">
        <f t="shared" si="15"/>
        <v>0</v>
      </c>
      <c r="AB19" s="270">
        <f t="shared" si="16"/>
        <v>0</v>
      </c>
      <c r="AC19" s="269">
        <f t="shared" si="0"/>
        <v>40</v>
      </c>
    </row>
    <row r="20" spans="1:29" ht="18">
      <c r="A20" s="64" t="str">
        <f>CONCATENATE('بيانات أولية وأسماء الطلاب'!A17)</f>
        <v>11</v>
      </c>
      <c r="B20" s="14" t="str">
        <f>CONCATENATE('بيانات أولية وأسماء الطلاب'!B17)</f>
        <v/>
      </c>
      <c r="C20" s="14" t="str">
        <f>CONCATENATE('بيانات أولية وأسماء الطلاب'!C17)</f>
        <v/>
      </c>
      <c r="D20" s="75"/>
      <c r="E20" s="75"/>
      <c r="F20" s="252">
        <f t="shared" si="1"/>
        <v>0</v>
      </c>
      <c r="G20" s="75"/>
      <c r="H20" s="252">
        <f t="shared" si="2"/>
        <v>0</v>
      </c>
      <c r="I20" s="75"/>
      <c r="J20" s="252">
        <f t="shared" si="3"/>
        <v>0</v>
      </c>
      <c r="K20" s="75"/>
      <c r="L20" s="252">
        <f t="shared" si="4"/>
        <v>0</v>
      </c>
      <c r="M20" s="75"/>
      <c r="N20" s="252">
        <f t="shared" si="5"/>
        <v>0</v>
      </c>
      <c r="O20" s="41">
        <f t="shared" si="17"/>
        <v>0</v>
      </c>
      <c r="Q20" s="269">
        <f t="shared" si="6"/>
        <v>0</v>
      </c>
      <c r="R20" s="269">
        <f>IF('بيانات أولية وأسماء الطلاب'!B17&gt;0,1,0)</f>
        <v>0</v>
      </c>
      <c r="S20" s="105" t="str">
        <f t="shared" si="7"/>
        <v>0</v>
      </c>
      <c r="T20" s="270">
        <f t="shared" si="8"/>
        <v>0</v>
      </c>
      <c r="U20" s="105" t="str">
        <f t="shared" si="9"/>
        <v>0</v>
      </c>
      <c r="V20" s="270">
        <f t="shared" si="10"/>
        <v>0</v>
      </c>
      <c r="W20" s="105" t="str">
        <f t="shared" si="11"/>
        <v>0</v>
      </c>
      <c r="X20" s="270">
        <f t="shared" si="12"/>
        <v>0</v>
      </c>
      <c r="Y20" s="105" t="str">
        <f t="shared" si="13"/>
        <v>0</v>
      </c>
      <c r="Z20" s="270">
        <f t="shared" si="14"/>
        <v>0</v>
      </c>
      <c r="AA20" s="105" t="str">
        <f t="shared" si="15"/>
        <v>0</v>
      </c>
      <c r="AB20" s="270">
        <f t="shared" si="16"/>
        <v>0</v>
      </c>
      <c r="AC20" s="269">
        <f t="shared" si="0"/>
        <v>40</v>
      </c>
    </row>
    <row r="21" spans="1:29" ht="18">
      <c r="A21" s="64" t="str">
        <f>CONCATENATE('بيانات أولية وأسماء الطلاب'!A18)</f>
        <v>12</v>
      </c>
      <c r="B21" s="14" t="str">
        <f>CONCATENATE('بيانات أولية وأسماء الطلاب'!B18)</f>
        <v/>
      </c>
      <c r="C21" s="14" t="str">
        <f>CONCATENATE('بيانات أولية وأسماء الطلاب'!C18)</f>
        <v/>
      </c>
      <c r="D21" s="75"/>
      <c r="E21" s="75"/>
      <c r="F21" s="252">
        <f t="shared" si="1"/>
        <v>0</v>
      </c>
      <c r="G21" s="75"/>
      <c r="H21" s="252">
        <f t="shared" si="2"/>
        <v>0</v>
      </c>
      <c r="I21" s="75"/>
      <c r="J21" s="252">
        <f t="shared" si="3"/>
        <v>0</v>
      </c>
      <c r="K21" s="75"/>
      <c r="L21" s="252">
        <f t="shared" si="4"/>
        <v>0</v>
      </c>
      <c r="M21" s="75"/>
      <c r="N21" s="252">
        <f t="shared" si="5"/>
        <v>0</v>
      </c>
      <c r="O21" s="41">
        <f t="shared" si="17"/>
        <v>0</v>
      </c>
      <c r="Q21" s="269">
        <f t="shared" si="6"/>
        <v>0</v>
      </c>
      <c r="R21" s="269">
        <f>IF('بيانات أولية وأسماء الطلاب'!B18&gt;0,1,0)</f>
        <v>0</v>
      </c>
      <c r="S21" s="105" t="str">
        <f t="shared" si="7"/>
        <v>0</v>
      </c>
      <c r="T21" s="270">
        <f t="shared" si="8"/>
        <v>0</v>
      </c>
      <c r="U21" s="105" t="str">
        <f t="shared" si="9"/>
        <v>0</v>
      </c>
      <c r="V21" s="270">
        <f t="shared" si="10"/>
        <v>0</v>
      </c>
      <c r="W21" s="105" t="str">
        <f t="shared" si="11"/>
        <v>0</v>
      </c>
      <c r="X21" s="270">
        <f t="shared" si="12"/>
        <v>0</v>
      </c>
      <c r="Y21" s="105" t="str">
        <f t="shared" si="13"/>
        <v>0</v>
      </c>
      <c r="Z21" s="270">
        <f t="shared" si="14"/>
        <v>0</v>
      </c>
      <c r="AA21" s="105" t="str">
        <f t="shared" si="15"/>
        <v>0</v>
      </c>
      <c r="AB21" s="270">
        <f t="shared" si="16"/>
        <v>0</v>
      </c>
      <c r="AC21" s="269">
        <f t="shared" si="0"/>
        <v>40</v>
      </c>
    </row>
    <row r="22" spans="1:29" ht="18">
      <c r="A22" s="64" t="str">
        <f>CONCATENATE('بيانات أولية وأسماء الطلاب'!A19)</f>
        <v>13</v>
      </c>
      <c r="B22" s="14" t="str">
        <f>CONCATENATE('بيانات أولية وأسماء الطلاب'!B19)</f>
        <v/>
      </c>
      <c r="C22" s="14" t="str">
        <f>CONCATENATE('بيانات أولية وأسماء الطلاب'!C19)</f>
        <v/>
      </c>
      <c r="D22" s="75"/>
      <c r="E22" s="75"/>
      <c r="F22" s="252">
        <f t="shared" si="1"/>
        <v>0</v>
      </c>
      <c r="G22" s="75"/>
      <c r="H22" s="252">
        <f t="shared" si="2"/>
        <v>0</v>
      </c>
      <c r="I22" s="75"/>
      <c r="J22" s="252">
        <f t="shared" si="3"/>
        <v>0</v>
      </c>
      <c r="K22" s="75"/>
      <c r="L22" s="252">
        <f t="shared" si="4"/>
        <v>0</v>
      </c>
      <c r="M22" s="75"/>
      <c r="N22" s="252">
        <f t="shared" si="5"/>
        <v>0</v>
      </c>
      <c r="O22" s="41">
        <f t="shared" si="17"/>
        <v>0</v>
      </c>
      <c r="Q22" s="269">
        <f t="shared" si="6"/>
        <v>0</v>
      </c>
      <c r="R22" s="269">
        <f>IF('بيانات أولية وأسماء الطلاب'!B19&gt;0,1,0)</f>
        <v>0</v>
      </c>
      <c r="S22" s="105" t="str">
        <f t="shared" si="7"/>
        <v>0</v>
      </c>
      <c r="T22" s="270">
        <f t="shared" si="8"/>
        <v>0</v>
      </c>
      <c r="U22" s="105" t="str">
        <f t="shared" si="9"/>
        <v>0</v>
      </c>
      <c r="V22" s="270">
        <f t="shared" si="10"/>
        <v>0</v>
      </c>
      <c r="W22" s="105" t="str">
        <f t="shared" si="11"/>
        <v>0</v>
      </c>
      <c r="X22" s="270">
        <f t="shared" si="12"/>
        <v>0</v>
      </c>
      <c r="Y22" s="105" t="str">
        <f t="shared" si="13"/>
        <v>0</v>
      </c>
      <c r="Z22" s="270">
        <f t="shared" si="14"/>
        <v>0</v>
      </c>
      <c r="AA22" s="105" t="str">
        <f t="shared" si="15"/>
        <v>0</v>
      </c>
      <c r="AB22" s="270">
        <f t="shared" si="16"/>
        <v>0</v>
      </c>
      <c r="AC22" s="269">
        <f t="shared" si="0"/>
        <v>40</v>
      </c>
    </row>
    <row r="23" spans="1:29" ht="18">
      <c r="A23" s="64" t="str">
        <f>CONCATENATE('بيانات أولية وأسماء الطلاب'!A20)</f>
        <v>14</v>
      </c>
      <c r="B23" s="14" t="str">
        <f>CONCATENATE('بيانات أولية وأسماء الطلاب'!B20)</f>
        <v/>
      </c>
      <c r="C23" s="14" t="str">
        <f>CONCATENATE('بيانات أولية وأسماء الطلاب'!C20)</f>
        <v/>
      </c>
      <c r="D23" s="75"/>
      <c r="E23" s="75"/>
      <c r="F23" s="252">
        <f t="shared" si="1"/>
        <v>0</v>
      </c>
      <c r="G23" s="75"/>
      <c r="H23" s="252">
        <f t="shared" si="2"/>
        <v>0</v>
      </c>
      <c r="I23" s="75"/>
      <c r="J23" s="252">
        <f t="shared" si="3"/>
        <v>0</v>
      </c>
      <c r="K23" s="75"/>
      <c r="L23" s="252">
        <f t="shared" si="4"/>
        <v>0</v>
      </c>
      <c r="M23" s="75"/>
      <c r="N23" s="252">
        <f t="shared" si="5"/>
        <v>0</v>
      </c>
      <c r="O23" s="41">
        <f t="shared" si="17"/>
        <v>0</v>
      </c>
      <c r="Q23" s="269">
        <f t="shared" si="6"/>
        <v>0</v>
      </c>
      <c r="R23" s="269">
        <f>IF('بيانات أولية وأسماء الطلاب'!B20&gt;0,1,0)</f>
        <v>0</v>
      </c>
      <c r="S23" s="105" t="str">
        <f t="shared" si="7"/>
        <v>0</v>
      </c>
      <c r="T23" s="270">
        <f t="shared" si="8"/>
        <v>0</v>
      </c>
      <c r="U23" s="105" t="str">
        <f t="shared" si="9"/>
        <v>0</v>
      </c>
      <c r="V23" s="270">
        <f t="shared" si="10"/>
        <v>0</v>
      </c>
      <c r="W23" s="105" t="str">
        <f t="shared" si="11"/>
        <v>0</v>
      </c>
      <c r="X23" s="270">
        <f t="shared" si="12"/>
        <v>0</v>
      </c>
      <c r="Y23" s="105" t="str">
        <f t="shared" si="13"/>
        <v>0</v>
      </c>
      <c r="Z23" s="270">
        <f t="shared" si="14"/>
        <v>0</v>
      </c>
      <c r="AA23" s="105" t="str">
        <f t="shared" si="15"/>
        <v>0</v>
      </c>
      <c r="AB23" s="270">
        <f t="shared" si="16"/>
        <v>0</v>
      </c>
      <c r="AC23" s="269">
        <f t="shared" si="0"/>
        <v>40</v>
      </c>
    </row>
    <row r="24" spans="1:29" ht="18">
      <c r="A24" s="64" t="str">
        <f>CONCATENATE('بيانات أولية وأسماء الطلاب'!A21)</f>
        <v>15</v>
      </c>
      <c r="B24" s="14" t="str">
        <f>CONCATENATE('بيانات أولية وأسماء الطلاب'!B21)</f>
        <v/>
      </c>
      <c r="C24" s="14" t="str">
        <f>CONCATENATE('بيانات أولية وأسماء الطلاب'!C21)</f>
        <v/>
      </c>
      <c r="D24" s="75"/>
      <c r="E24" s="75"/>
      <c r="F24" s="252">
        <f t="shared" si="1"/>
        <v>0</v>
      </c>
      <c r="G24" s="75"/>
      <c r="H24" s="252">
        <f t="shared" si="2"/>
        <v>0</v>
      </c>
      <c r="I24" s="75"/>
      <c r="J24" s="252">
        <f t="shared" si="3"/>
        <v>0</v>
      </c>
      <c r="K24" s="75"/>
      <c r="L24" s="252">
        <f t="shared" si="4"/>
        <v>0</v>
      </c>
      <c r="M24" s="75"/>
      <c r="N24" s="252">
        <f t="shared" si="5"/>
        <v>0</v>
      </c>
      <c r="O24" s="41">
        <f t="shared" si="17"/>
        <v>0</v>
      </c>
      <c r="Q24" s="269">
        <f t="shared" si="6"/>
        <v>0</v>
      </c>
      <c r="R24" s="269">
        <f>IF('بيانات أولية وأسماء الطلاب'!B21&gt;0,1,0)</f>
        <v>0</v>
      </c>
      <c r="S24" s="105" t="str">
        <f t="shared" si="7"/>
        <v>0</v>
      </c>
      <c r="T24" s="270">
        <f t="shared" si="8"/>
        <v>0</v>
      </c>
      <c r="U24" s="105" t="str">
        <f t="shared" si="9"/>
        <v>0</v>
      </c>
      <c r="V24" s="270">
        <f t="shared" si="10"/>
        <v>0</v>
      </c>
      <c r="W24" s="105" t="str">
        <f t="shared" si="11"/>
        <v>0</v>
      </c>
      <c r="X24" s="270">
        <f t="shared" si="12"/>
        <v>0</v>
      </c>
      <c r="Y24" s="105" t="str">
        <f t="shared" si="13"/>
        <v>0</v>
      </c>
      <c r="Z24" s="270">
        <f t="shared" si="14"/>
        <v>0</v>
      </c>
      <c r="AA24" s="105" t="str">
        <f t="shared" si="15"/>
        <v>0</v>
      </c>
      <c r="AB24" s="270">
        <f t="shared" si="16"/>
        <v>0</v>
      </c>
      <c r="AC24" s="269">
        <f t="shared" si="0"/>
        <v>40</v>
      </c>
    </row>
    <row r="25" spans="1:29" ht="18">
      <c r="A25" s="64" t="str">
        <f>CONCATENATE('بيانات أولية وأسماء الطلاب'!A22)</f>
        <v>16</v>
      </c>
      <c r="B25" s="14" t="str">
        <f>CONCATENATE('بيانات أولية وأسماء الطلاب'!B22)</f>
        <v/>
      </c>
      <c r="C25" s="14" t="str">
        <f>CONCATENATE('بيانات أولية وأسماء الطلاب'!C22)</f>
        <v/>
      </c>
      <c r="D25" s="75"/>
      <c r="E25" s="75"/>
      <c r="F25" s="252">
        <f t="shared" si="1"/>
        <v>0</v>
      </c>
      <c r="G25" s="75"/>
      <c r="H25" s="252">
        <f t="shared" si="2"/>
        <v>0</v>
      </c>
      <c r="I25" s="75"/>
      <c r="J25" s="252">
        <f t="shared" si="3"/>
        <v>0</v>
      </c>
      <c r="K25" s="75"/>
      <c r="L25" s="252">
        <f t="shared" si="4"/>
        <v>0</v>
      </c>
      <c r="M25" s="75"/>
      <c r="N25" s="252">
        <f t="shared" si="5"/>
        <v>0</v>
      </c>
      <c r="O25" s="41">
        <f t="shared" si="17"/>
        <v>0</v>
      </c>
      <c r="Q25" s="269">
        <f t="shared" si="6"/>
        <v>0</v>
      </c>
      <c r="R25" s="269">
        <f>IF('بيانات أولية وأسماء الطلاب'!B22&gt;0,1,0)</f>
        <v>0</v>
      </c>
      <c r="S25" s="105" t="str">
        <f t="shared" si="7"/>
        <v>0</v>
      </c>
      <c r="T25" s="270">
        <f t="shared" si="8"/>
        <v>0</v>
      </c>
      <c r="U25" s="105" t="str">
        <f t="shared" si="9"/>
        <v>0</v>
      </c>
      <c r="V25" s="270">
        <f t="shared" si="10"/>
        <v>0</v>
      </c>
      <c r="W25" s="105" t="str">
        <f t="shared" si="11"/>
        <v>0</v>
      </c>
      <c r="X25" s="270">
        <f t="shared" si="12"/>
        <v>0</v>
      </c>
      <c r="Y25" s="105" t="str">
        <f t="shared" si="13"/>
        <v>0</v>
      </c>
      <c r="Z25" s="270">
        <f t="shared" si="14"/>
        <v>0</v>
      </c>
      <c r="AA25" s="105" t="str">
        <f t="shared" si="15"/>
        <v>0</v>
      </c>
      <c r="AB25" s="270">
        <f t="shared" si="16"/>
        <v>0</v>
      </c>
      <c r="AC25" s="269">
        <f t="shared" si="0"/>
        <v>40</v>
      </c>
    </row>
    <row r="26" spans="1:29" ht="18">
      <c r="A26" s="64" t="str">
        <f>CONCATENATE('بيانات أولية وأسماء الطلاب'!A23)</f>
        <v>17</v>
      </c>
      <c r="B26" s="14" t="str">
        <f>CONCATENATE('بيانات أولية وأسماء الطلاب'!B23)</f>
        <v/>
      </c>
      <c r="C26" s="14" t="str">
        <f>CONCATENATE('بيانات أولية وأسماء الطلاب'!C23)</f>
        <v/>
      </c>
      <c r="D26" s="75"/>
      <c r="E26" s="75"/>
      <c r="F26" s="252">
        <f t="shared" si="1"/>
        <v>0</v>
      </c>
      <c r="G26" s="75"/>
      <c r="H26" s="252">
        <f t="shared" si="2"/>
        <v>0</v>
      </c>
      <c r="I26" s="75"/>
      <c r="J26" s="252">
        <f t="shared" si="3"/>
        <v>0</v>
      </c>
      <c r="K26" s="75"/>
      <c r="L26" s="252">
        <f t="shared" si="4"/>
        <v>0</v>
      </c>
      <c r="M26" s="75"/>
      <c r="N26" s="252">
        <f t="shared" si="5"/>
        <v>0</v>
      </c>
      <c r="O26" s="41">
        <f t="shared" si="17"/>
        <v>0</v>
      </c>
      <c r="Q26" s="269">
        <f t="shared" si="6"/>
        <v>0</v>
      </c>
      <c r="R26" s="269">
        <f>IF('بيانات أولية وأسماء الطلاب'!B23&gt;0,1,0)</f>
        <v>0</v>
      </c>
      <c r="S26" s="105" t="str">
        <f t="shared" si="7"/>
        <v>0</v>
      </c>
      <c r="T26" s="270">
        <f t="shared" si="8"/>
        <v>0</v>
      </c>
      <c r="U26" s="105" t="str">
        <f t="shared" si="9"/>
        <v>0</v>
      </c>
      <c r="V26" s="270">
        <f t="shared" si="10"/>
        <v>0</v>
      </c>
      <c r="W26" s="105" t="str">
        <f t="shared" si="11"/>
        <v>0</v>
      </c>
      <c r="X26" s="270">
        <f t="shared" si="12"/>
        <v>0</v>
      </c>
      <c r="Y26" s="105" t="str">
        <f t="shared" si="13"/>
        <v>0</v>
      </c>
      <c r="Z26" s="270">
        <f t="shared" si="14"/>
        <v>0</v>
      </c>
      <c r="AA26" s="105" t="str">
        <f t="shared" si="15"/>
        <v>0</v>
      </c>
      <c r="AB26" s="270">
        <f t="shared" si="16"/>
        <v>0</v>
      </c>
      <c r="AC26" s="269">
        <f t="shared" si="0"/>
        <v>40</v>
      </c>
    </row>
    <row r="27" spans="1:29" ht="18">
      <c r="A27" s="64" t="str">
        <f>CONCATENATE('بيانات أولية وأسماء الطلاب'!A24)</f>
        <v>18</v>
      </c>
      <c r="B27" s="14" t="str">
        <f>CONCATENATE('بيانات أولية وأسماء الطلاب'!B24)</f>
        <v/>
      </c>
      <c r="C27" s="14" t="str">
        <f>CONCATENATE('بيانات أولية وأسماء الطلاب'!C24)</f>
        <v/>
      </c>
      <c r="D27" s="75"/>
      <c r="E27" s="75"/>
      <c r="F27" s="252">
        <f t="shared" si="1"/>
        <v>0</v>
      </c>
      <c r="G27" s="75"/>
      <c r="H27" s="252">
        <f t="shared" si="2"/>
        <v>0</v>
      </c>
      <c r="I27" s="75"/>
      <c r="J27" s="252">
        <f t="shared" si="3"/>
        <v>0</v>
      </c>
      <c r="K27" s="75"/>
      <c r="L27" s="252">
        <f t="shared" si="4"/>
        <v>0</v>
      </c>
      <c r="M27" s="75"/>
      <c r="N27" s="252">
        <f t="shared" si="5"/>
        <v>0</v>
      </c>
      <c r="O27" s="41">
        <f t="shared" si="17"/>
        <v>0</v>
      </c>
      <c r="Q27" s="269">
        <f t="shared" si="6"/>
        <v>0</v>
      </c>
      <c r="R27" s="269">
        <f>IF('بيانات أولية وأسماء الطلاب'!B24&gt;0,1,0)</f>
        <v>0</v>
      </c>
      <c r="S27" s="105" t="str">
        <f t="shared" si="7"/>
        <v>0</v>
      </c>
      <c r="T27" s="270">
        <f t="shared" si="8"/>
        <v>0</v>
      </c>
      <c r="U27" s="105" t="str">
        <f t="shared" si="9"/>
        <v>0</v>
      </c>
      <c r="V27" s="270">
        <f t="shared" si="10"/>
        <v>0</v>
      </c>
      <c r="W27" s="105" t="str">
        <f t="shared" si="11"/>
        <v>0</v>
      </c>
      <c r="X27" s="270">
        <f t="shared" si="12"/>
        <v>0</v>
      </c>
      <c r="Y27" s="105" t="str">
        <f t="shared" si="13"/>
        <v>0</v>
      </c>
      <c r="Z27" s="270">
        <f t="shared" si="14"/>
        <v>0</v>
      </c>
      <c r="AA27" s="105" t="str">
        <f t="shared" si="15"/>
        <v>0</v>
      </c>
      <c r="AB27" s="270">
        <f t="shared" si="16"/>
        <v>0</v>
      </c>
      <c r="AC27" s="269">
        <f t="shared" si="0"/>
        <v>40</v>
      </c>
    </row>
    <row r="28" spans="1:29" ht="18">
      <c r="A28" s="64" t="str">
        <f>CONCATENATE('بيانات أولية وأسماء الطلاب'!A25)</f>
        <v>19</v>
      </c>
      <c r="B28" s="14" t="str">
        <f>CONCATENATE('بيانات أولية وأسماء الطلاب'!B25)</f>
        <v/>
      </c>
      <c r="C28" s="14" t="str">
        <f>CONCATENATE('بيانات أولية وأسماء الطلاب'!C25)</f>
        <v/>
      </c>
      <c r="D28" s="75"/>
      <c r="E28" s="75"/>
      <c r="F28" s="252">
        <f t="shared" si="1"/>
        <v>0</v>
      </c>
      <c r="G28" s="75"/>
      <c r="H28" s="252">
        <f t="shared" si="2"/>
        <v>0</v>
      </c>
      <c r="I28" s="75"/>
      <c r="J28" s="252">
        <f t="shared" si="3"/>
        <v>0</v>
      </c>
      <c r="K28" s="75"/>
      <c r="L28" s="252">
        <f t="shared" si="4"/>
        <v>0</v>
      </c>
      <c r="M28" s="75"/>
      <c r="N28" s="252">
        <f t="shared" si="5"/>
        <v>0</v>
      </c>
      <c r="O28" s="41">
        <f t="shared" si="17"/>
        <v>0</v>
      </c>
      <c r="Q28" s="269">
        <f t="shared" si="6"/>
        <v>0</v>
      </c>
      <c r="R28" s="269">
        <f>IF('بيانات أولية وأسماء الطلاب'!B25&gt;0,1,0)</f>
        <v>0</v>
      </c>
      <c r="S28" s="105" t="str">
        <f t="shared" si="7"/>
        <v>0</v>
      </c>
      <c r="T28" s="270">
        <f t="shared" si="8"/>
        <v>0</v>
      </c>
      <c r="U28" s="105" t="str">
        <f t="shared" si="9"/>
        <v>0</v>
      </c>
      <c r="V28" s="270">
        <f t="shared" si="10"/>
        <v>0</v>
      </c>
      <c r="W28" s="105" t="str">
        <f t="shared" si="11"/>
        <v>0</v>
      </c>
      <c r="X28" s="270">
        <f t="shared" si="12"/>
        <v>0</v>
      </c>
      <c r="Y28" s="105" t="str">
        <f t="shared" si="13"/>
        <v>0</v>
      </c>
      <c r="Z28" s="270">
        <f t="shared" si="14"/>
        <v>0</v>
      </c>
      <c r="AA28" s="105" t="str">
        <f t="shared" si="15"/>
        <v>0</v>
      </c>
      <c r="AB28" s="270">
        <f t="shared" si="16"/>
        <v>0</v>
      </c>
      <c r="AC28" s="269">
        <f t="shared" si="0"/>
        <v>40</v>
      </c>
    </row>
    <row r="29" spans="1:29" ht="18">
      <c r="A29" s="64" t="str">
        <f>CONCATENATE('بيانات أولية وأسماء الطلاب'!A26)</f>
        <v>20</v>
      </c>
      <c r="B29" s="14" t="str">
        <f>CONCATENATE('بيانات أولية وأسماء الطلاب'!B26)</f>
        <v/>
      </c>
      <c r="C29" s="14" t="str">
        <f>CONCATENATE('بيانات أولية وأسماء الطلاب'!C26)</f>
        <v/>
      </c>
      <c r="D29" s="75"/>
      <c r="E29" s="75"/>
      <c r="F29" s="252">
        <f t="shared" si="1"/>
        <v>0</v>
      </c>
      <c r="G29" s="75"/>
      <c r="H29" s="252">
        <f t="shared" si="2"/>
        <v>0</v>
      </c>
      <c r="I29" s="75"/>
      <c r="J29" s="252">
        <f t="shared" si="3"/>
        <v>0</v>
      </c>
      <c r="K29" s="75"/>
      <c r="L29" s="252">
        <f t="shared" si="4"/>
        <v>0</v>
      </c>
      <c r="M29" s="75"/>
      <c r="N29" s="252">
        <f t="shared" si="5"/>
        <v>0</v>
      </c>
      <c r="O29" s="41">
        <f t="shared" si="17"/>
        <v>0</v>
      </c>
      <c r="Q29" s="269">
        <f t="shared" si="6"/>
        <v>0</v>
      </c>
      <c r="R29" s="269">
        <f>IF('بيانات أولية وأسماء الطلاب'!B26&gt;0,1,0)</f>
        <v>0</v>
      </c>
      <c r="S29" s="105" t="str">
        <f t="shared" si="7"/>
        <v>0</v>
      </c>
      <c r="T29" s="270">
        <f t="shared" si="8"/>
        <v>0</v>
      </c>
      <c r="U29" s="105" t="str">
        <f t="shared" si="9"/>
        <v>0</v>
      </c>
      <c r="V29" s="270">
        <f t="shared" si="10"/>
        <v>0</v>
      </c>
      <c r="W29" s="105" t="str">
        <f t="shared" si="11"/>
        <v>0</v>
      </c>
      <c r="X29" s="270">
        <f t="shared" si="12"/>
        <v>0</v>
      </c>
      <c r="Y29" s="105" t="str">
        <f t="shared" si="13"/>
        <v>0</v>
      </c>
      <c r="Z29" s="270">
        <f t="shared" si="14"/>
        <v>0</v>
      </c>
      <c r="AA29" s="105" t="str">
        <f t="shared" si="15"/>
        <v>0</v>
      </c>
      <c r="AB29" s="270">
        <f t="shared" si="16"/>
        <v>0</v>
      </c>
      <c r="AC29" s="269">
        <f t="shared" si="0"/>
        <v>40</v>
      </c>
    </row>
    <row r="30" spans="1:29" ht="18">
      <c r="A30" s="64" t="str">
        <f>CONCATENATE('بيانات أولية وأسماء الطلاب'!A27)</f>
        <v>21</v>
      </c>
      <c r="B30" s="14" t="str">
        <f>CONCATENATE('بيانات أولية وأسماء الطلاب'!B27)</f>
        <v/>
      </c>
      <c r="C30" s="14" t="str">
        <f>CONCATENATE('بيانات أولية وأسماء الطلاب'!C27)</f>
        <v/>
      </c>
      <c r="D30" s="75"/>
      <c r="E30" s="75"/>
      <c r="F30" s="252">
        <f t="shared" si="1"/>
        <v>0</v>
      </c>
      <c r="G30" s="75"/>
      <c r="H30" s="252">
        <f t="shared" si="2"/>
        <v>0</v>
      </c>
      <c r="I30" s="75"/>
      <c r="J30" s="252">
        <f t="shared" si="3"/>
        <v>0</v>
      </c>
      <c r="K30" s="75"/>
      <c r="L30" s="252">
        <f t="shared" si="4"/>
        <v>0</v>
      </c>
      <c r="M30" s="75"/>
      <c r="N30" s="252">
        <f t="shared" si="5"/>
        <v>0</v>
      </c>
      <c r="O30" s="41">
        <f t="shared" si="17"/>
        <v>0</v>
      </c>
      <c r="Q30" s="269">
        <f t="shared" si="6"/>
        <v>0</v>
      </c>
      <c r="R30" s="269">
        <f>IF('بيانات أولية وأسماء الطلاب'!B27&gt;0,1,0)</f>
        <v>0</v>
      </c>
      <c r="S30" s="105" t="str">
        <f t="shared" si="7"/>
        <v>0</v>
      </c>
      <c r="T30" s="270">
        <f t="shared" si="8"/>
        <v>0</v>
      </c>
      <c r="U30" s="105" t="str">
        <f t="shared" si="9"/>
        <v>0</v>
      </c>
      <c r="V30" s="270">
        <f t="shared" si="10"/>
        <v>0</v>
      </c>
      <c r="W30" s="105" t="str">
        <f t="shared" si="11"/>
        <v>0</v>
      </c>
      <c r="X30" s="270">
        <f t="shared" si="12"/>
        <v>0</v>
      </c>
      <c r="Y30" s="105" t="str">
        <f t="shared" si="13"/>
        <v>0</v>
      </c>
      <c r="Z30" s="270">
        <f t="shared" si="14"/>
        <v>0</v>
      </c>
      <c r="AA30" s="105" t="str">
        <f t="shared" si="15"/>
        <v>0</v>
      </c>
      <c r="AB30" s="270">
        <f t="shared" si="16"/>
        <v>0</v>
      </c>
      <c r="AC30" s="269">
        <f t="shared" si="0"/>
        <v>40</v>
      </c>
    </row>
    <row r="31" spans="1:29" ht="18">
      <c r="A31" s="64" t="str">
        <f>CONCATENATE('بيانات أولية وأسماء الطلاب'!A28)</f>
        <v>22</v>
      </c>
      <c r="B31" s="14" t="str">
        <f>CONCATENATE('بيانات أولية وأسماء الطلاب'!B28)</f>
        <v/>
      </c>
      <c r="C31" s="14" t="str">
        <f>CONCATENATE('بيانات أولية وأسماء الطلاب'!C28)</f>
        <v/>
      </c>
      <c r="D31" s="75"/>
      <c r="E31" s="75"/>
      <c r="F31" s="252">
        <f t="shared" si="1"/>
        <v>0</v>
      </c>
      <c r="G31" s="75"/>
      <c r="H31" s="252">
        <f t="shared" si="2"/>
        <v>0</v>
      </c>
      <c r="I31" s="75"/>
      <c r="J31" s="252">
        <f t="shared" si="3"/>
        <v>0</v>
      </c>
      <c r="K31" s="75"/>
      <c r="L31" s="252">
        <f t="shared" si="4"/>
        <v>0</v>
      </c>
      <c r="M31" s="75"/>
      <c r="N31" s="252">
        <f t="shared" si="5"/>
        <v>0</v>
      </c>
      <c r="O31" s="41">
        <f t="shared" si="17"/>
        <v>0</v>
      </c>
      <c r="Q31" s="269">
        <f t="shared" si="6"/>
        <v>0</v>
      </c>
      <c r="R31" s="269">
        <f>IF('بيانات أولية وأسماء الطلاب'!B28&gt;0,1,0)</f>
        <v>0</v>
      </c>
      <c r="S31" s="105" t="str">
        <f t="shared" si="7"/>
        <v>0</v>
      </c>
      <c r="T31" s="270">
        <f t="shared" si="8"/>
        <v>0</v>
      </c>
      <c r="U31" s="105" t="str">
        <f t="shared" si="9"/>
        <v>0</v>
      </c>
      <c r="V31" s="270">
        <f t="shared" si="10"/>
        <v>0</v>
      </c>
      <c r="W31" s="105" t="str">
        <f t="shared" si="11"/>
        <v>0</v>
      </c>
      <c r="X31" s="270">
        <f t="shared" si="12"/>
        <v>0</v>
      </c>
      <c r="Y31" s="105" t="str">
        <f t="shared" si="13"/>
        <v>0</v>
      </c>
      <c r="Z31" s="270">
        <f t="shared" si="14"/>
        <v>0</v>
      </c>
      <c r="AA31" s="105" t="str">
        <f t="shared" si="15"/>
        <v>0</v>
      </c>
      <c r="AB31" s="270">
        <f t="shared" si="16"/>
        <v>0</v>
      </c>
      <c r="AC31" s="269">
        <f t="shared" si="0"/>
        <v>40</v>
      </c>
    </row>
    <row r="32" spans="1:29" ht="18">
      <c r="A32" s="64" t="str">
        <f>CONCATENATE('بيانات أولية وأسماء الطلاب'!A29)</f>
        <v>23</v>
      </c>
      <c r="B32" s="14" t="str">
        <f>CONCATENATE('بيانات أولية وأسماء الطلاب'!B29)</f>
        <v/>
      </c>
      <c r="C32" s="14" t="str">
        <f>CONCATENATE('بيانات أولية وأسماء الطلاب'!C29)</f>
        <v/>
      </c>
      <c r="D32" s="75"/>
      <c r="E32" s="75"/>
      <c r="F32" s="252">
        <f t="shared" si="1"/>
        <v>0</v>
      </c>
      <c r="G32" s="75"/>
      <c r="H32" s="252">
        <f t="shared" si="2"/>
        <v>0</v>
      </c>
      <c r="I32" s="75"/>
      <c r="J32" s="252">
        <f t="shared" si="3"/>
        <v>0</v>
      </c>
      <c r="K32" s="75"/>
      <c r="L32" s="252">
        <f t="shared" si="4"/>
        <v>0</v>
      </c>
      <c r="M32" s="75"/>
      <c r="N32" s="252">
        <f t="shared" si="5"/>
        <v>0</v>
      </c>
      <c r="O32" s="41">
        <f t="shared" si="17"/>
        <v>0</v>
      </c>
      <c r="Q32" s="269">
        <f t="shared" si="6"/>
        <v>0</v>
      </c>
      <c r="R32" s="269">
        <f>IF('بيانات أولية وأسماء الطلاب'!B29&gt;0,1,0)</f>
        <v>0</v>
      </c>
      <c r="S32" s="105" t="str">
        <f t="shared" si="7"/>
        <v>0</v>
      </c>
      <c r="T32" s="270">
        <f t="shared" si="8"/>
        <v>0</v>
      </c>
      <c r="U32" s="105" t="str">
        <f t="shared" si="9"/>
        <v>0</v>
      </c>
      <c r="V32" s="270">
        <f t="shared" si="10"/>
        <v>0</v>
      </c>
      <c r="W32" s="105" t="str">
        <f t="shared" si="11"/>
        <v>0</v>
      </c>
      <c r="X32" s="270">
        <f t="shared" si="12"/>
        <v>0</v>
      </c>
      <c r="Y32" s="105" t="str">
        <f t="shared" si="13"/>
        <v>0</v>
      </c>
      <c r="Z32" s="270">
        <f t="shared" si="14"/>
        <v>0</v>
      </c>
      <c r="AA32" s="105" t="str">
        <f t="shared" si="15"/>
        <v>0</v>
      </c>
      <c r="AB32" s="270">
        <f t="shared" si="16"/>
        <v>0</v>
      </c>
      <c r="AC32" s="269">
        <f t="shared" si="0"/>
        <v>40</v>
      </c>
    </row>
    <row r="33" spans="1:29" ht="18">
      <c r="A33" s="64" t="str">
        <f>CONCATENATE('بيانات أولية وأسماء الطلاب'!A30)</f>
        <v>24</v>
      </c>
      <c r="B33" s="14" t="str">
        <f>CONCATENATE('بيانات أولية وأسماء الطلاب'!B30)</f>
        <v/>
      </c>
      <c r="C33" s="14" t="str">
        <f>CONCATENATE('بيانات أولية وأسماء الطلاب'!C30)</f>
        <v/>
      </c>
      <c r="D33" s="75"/>
      <c r="E33" s="75"/>
      <c r="F33" s="252">
        <f t="shared" si="1"/>
        <v>0</v>
      </c>
      <c r="G33" s="75"/>
      <c r="H33" s="252">
        <f t="shared" si="2"/>
        <v>0</v>
      </c>
      <c r="I33" s="75"/>
      <c r="J33" s="252">
        <f t="shared" si="3"/>
        <v>0</v>
      </c>
      <c r="K33" s="75"/>
      <c r="L33" s="252">
        <f t="shared" si="4"/>
        <v>0</v>
      </c>
      <c r="M33" s="75"/>
      <c r="N33" s="252">
        <f t="shared" si="5"/>
        <v>0</v>
      </c>
      <c r="O33" s="41">
        <f t="shared" si="17"/>
        <v>0</v>
      </c>
      <c r="Q33" s="269">
        <f t="shared" si="6"/>
        <v>0</v>
      </c>
      <c r="R33" s="269">
        <f>IF('بيانات أولية وأسماء الطلاب'!B30&gt;0,1,0)</f>
        <v>0</v>
      </c>
      <c r="S33" s="105" t="str">
        <f t="shared" si="7"/>
        <v>0</v>
      </c>
      <c r="T33" s="270">
        <f t="shared" si="8"/>
        <v>0</v>
      </c>
      <c r="U33" s="105" t="str">
        <f t="shared" si="9"/>
        <v>0</v>
      </c>
      <c r="V33" s="270">
        <f t="shared" si="10"/>
        <v>0</v>
      </c>
      <c r="W33" s="105" t="str">
        <f t="shared" si="11"/>
        <v>0</v>
      </c>
      <c r="X33" s="270">
        <f t="shared" si="12"/>
        <v>0</v>
      </c>
      <c r="Y33" s="105" t="str">
        <f t="shared" si="13"/>
        <v>0</v>
      </c>
      <c r="Z33" s="270">
        <f t="shared" si="14"/>
        <v>0</v>
      </c>
      <c r="AA33" s="105" t="str">
        <f t="shared" si="15"/>
        <v>0</v>
      </c>
      <c r="AB33" s="270">
        <f t="shared" si="16"/>
        <v>0</v>
      </c>
      <c r="AC33" s="269">
        <f t="shared" si="0"/>
        <v>40</v>
      </c>
    </row>
    <row r="34" spans="1:29" ht="18">
      <c r="A34" s="64" t="str">
        <f>CONCATENATE('بيانات أولية وأسماء الطلاب'!A31)</f>
        <v>25</v>
      </c>
      <c r="B34" s="14" t="str">
        <f>CONCATENATE('بيانات أولية وأسماء الطلاب'!B31)</f>
        <v/>
      </c>
      <c r="C34" s="14" t="str">
        <f>CONCATENATE('بيانات أولية وأسماء الطلاب'!C31)</f>
        <v/>
      </c>
      <c r="D34" s="75"/>
      <c r="E34" s="75"/>
      <c r="F34" s="252">
        <f t="shared" si="1"/>
        <v>0</v>
      </c>
      <c r="G34" s="75"/>
      <c r="H34" s="252">
        <f t="shared" si="2"/>
        <v>0</v>
      </c>
      <c r="I34" s="75"/>
      <c r="J34" s="252">
        <f t="shared" si="3"/>
        <v>0</v>
      </c>
      <c r="K34" s="75"/>
      <c r="L34" s="252">
        <f t="shared" si="4"/>
        <v>0</v>
      </c>
      <c r="M34" s="75"/>
      <c r="N34" s="252">
        <f t="shared" si="5"/>
        <v>0</v>
      </c>
      <c r="O34" s="41">
        <f t="shared" si="17"/>
        <v>0</v>
      </c>
      <c r="Q34" s="269">
        <f t="shared" si="6"/>
        <v>0</v>
      </c>
      <c r="R34" s="269">
        <f>IF('بيانات أولية وأسماء الطلاب'!B31&gt;0,1,0)</f>
        <v>0</v>
      </c>
      <c r="S34" s="105" t="str">
        <f t="shared" si="7"/>
        <v>0</v>
      </c>
      <c r="T34" s="270">
        <f t="shared" si="8"/>
        <v>0</v>
      </c>
      <c r="U34" s="105" t="str">
        <f t="shared" si="9"/>
        <v>0</v>
      </c>
      <c r="V34" s="270">
        <f t="shared" si="10"/>
        <v>0</v>
      </c>
      <c r="W34" s="105" t="str">
        <f t="shared" si="11"/>
        <v>0</v>
      </c>
      <c r="X34" s="270">
        <f t="shared" si="12"/>
        <v>0</v>
      </c>
      <c r="Y34" s="105" t="str">
        <f t="shared" si="13"/>
        <v>0</v>
      </c>
      <c r="Z34" s="270">
        <f t="shared" si="14"/>
        <v>0</v>
      </c>
      <c r="AA34" s="105" t="str">
        <f t="shared" si="15"/>
        <v>0</v>
      </c>
      <c r="AB34" s="270">
        <f t="shared" si="16"/>
        <v>0</v>
      </c>
      <c r="AC34" s="269">
        <f t="shared" si="0"/>
        <v>40</v>
      </c>
    </row>
    <row r="35" spans="1:29" ht="18">
      <c r="A35" s="64" t="str">
        <f>CONCATENATE('بيانات أولية وأسماء الطلاب'!A32)</f>
        <v>26</v>
      </c>
      <c r="B35" s="14" t="str">
        <f>CONCATENATE('بيانات أولية وأسماء الطلاب'!B32)</f>
        <v/>
      </c>
      <c r="C35" s="14" t="str">
        <f>CONCATENATE('بيانات أولية وأسماء الطلاب'!C32)</f>
        <v/>
      </c>
      <c r="D35" s="75"/>
      <c r="E35" s="75"/>
      <c r="F35" s="252">
        <f t="shared" si="1"/>
        <v>0</v>
      </c>
      <c r="G35" s="75"/>
      <c r="H35" s="252">
        <f t="shared" si="2"/>
        <v>0</v>
      </c>
      <c r="I35" s="75"/>
      <c r="J35" s="252">
        <f t="shared" si="3"/>
        <v>0</v>
      </c>
      <c r="K35" s="75"/>
      <c r="L35" s="252">
        <f t="shared" si="4"/>
        <v>0</v>
      </c>
      <c r="M35" s="75"/>
      <c r="N35" s="252">
        <f t="shared" si="5"/>
        <v>0</v>
      </c>
      <c r="O35" s="41">
        <f t="shared" si="17"/>
        <v>0</v>
      </c>
      <c r="Q35" s="269">
        <f t="shared" si="6"/>
        <v>0</v>
      </c>
      <c r="R35" s="269">
        <f>IF('بيانات أولية وأسماء الطلاب'!B32&gt;0,1,0)</f>
        <v>0</v>
      </c>
      <c r="S35" s="105" t="str">
        <f t="shared" si="7"/>
        <v>0</v>
      </c>
      <c r="T35" s="270">
        <f t="shared" si="8"/>
        <v>0</v>
      </c>
      <c r="U35" s="105" t="str">
        <f t="shared" si="9"/>
        <v>0</v>
      </c>
      <c r="V35" s="270">
        <f t="shared" si="10"/>
        <v>0</v>
      </c>
      <c r="W35" s="105" t="str">
        <f t="shared" si="11"/>
        <v>0</v>
      </c>
      <c r="X35" s="270">
        <f t="shared" si="12"/>
        <v>0</v>
      </c>
      <c r="Y35" s="105" t="str">
        <f t="shared" si="13"/>
        <v>0</v>
      </c>
      <c r="Z35" s="270">
        <f t="shared" si="14"/>
        <v>0</v>
      </c>
      <c r="AA35" s="105" t="str">
        <f t="shared" si="15"/>
        <v>0</v>
      </c>
      <c r="AB35" s="270">
        <f t="shared" si="16"/>
        <v>0</v>
      </c>
      <c r="AC35" s="269">
        <f t="shared" si="0"/>
        <v>40</v>
      </c>
    </row>
    <row r="36" spans="1:29" ht="18">
      <c r="A36" s="64" t="str">
        <f>CONCATENATE('بيانات أولية وأسماء الطلاب'!A33)</f>
        <v>27</v>
      </c>
      <c r="B36" s="14" t="str">
        <f>CONCATENATE('بيانات أولية وأسماء الطلاب'!B33)</f>
        <v/>
      </c>
      <c r="C36" s="14" t="str">
        <f>CONCATENATE('بيانات أولية وأسماء الطلاب'!C33)</f>
        <v/>
      </c>
      <c r="D36" s="75"/>
      <c r="E36" s="75"/>
      <c r="F36" s="252">
        <f t="shared" si="1"/>
        <v>0</v>
      </c>
      <c r="G36" s="75"/>
      <c r="H36" s="252">
        <f t="shared" si="2"/>
        <v>0</v>
      </c>
      <c r="I36" s="75"/>
      <c r="J36" s="252">
        <f t="shared" si="3"/>
        <v>0</v>
      </c>
      <c r="K36" s="75"/>
      <c r="L36" s="252">
        <f t="shared" si="4"/>
        <v>0</v>
      </c>
      <c r="M36" s="75"/>
      <c r="N36" s="252">
        <f t="shared" si="5"/>
        <v>0</v>
      </c>
      <c r="O36" s="41">
        <f t="shared" si="17"/>
        <v>0</v>
      </c>
      <c r="Q36" s="269">
        <f t="shared" si="6"/>
        <v>0</v>
      </c>
      <c r="R36" s="269">
        <f>IF('بيانات أولية وأسماء الطلاب'!B33&gt;0,1,0)</f>
        <v>0</v>
      </c>
      <c r="S36" s="105" t="str">
        <f t="shared" si="7"/>
        <v>0</v>
      </c>
      <c r="T36" s="270">
        <f t="shared" si="8"/>
        <v>0</v>
      </c>
      <c r="U36" s="105" t="str">
        <f t="shared" si="9"/>
        <v>0</v>
      </c>
      <c r="V36" s="270">
        <f t="shared" si="10"/>
        <v>0</v>
      </c>
      <c r="W36" s="105" t="str">
        <f t="shared" si="11"/>
        <v>0</v>
      </c>
      <c r="X36" s="270">
        <f t="shared" si="12"/>
        <v>0</v>
      </c>
      <c r="Y36" s="105" t="str">
        <f t="shared" si="13"/>
        <v>0</v>
      </c>
      <c r="Z36" s="270">
        <f t="shared" si="14"/>
        <v>0</v>
      </c>
      <c r="AA36" s="105" t="str">
        <f t="shared" si="15"/>
        <v>0</v>
      </c>
      <c r="AB36" s="270">
        <f t="shared" si="16"/>
        <v>0</v>
      </c>
      <c r="AC36" s="269">
        <f t="shared" si="0"/>
        <v>40</v>
      </c>
    </row>
    <row r="37" spans="1:29" ht="18">
      <c r="A37" s="64" t="str">
        <f>CONCATENATE('بيانات أولية وأسماء الطلاب'!A34)</f>
        <v>28</v>
      </c>
      <c r="B37" s="14" t="str">
        <f>CONCATENATE('بيانات أولية وأسماء الطلاب'!B34)</f>
        <v/>
      </c>
      <c r="C37" s="14" t="str">
        <f>CONCATENATE('بيانات أولية وأسماء الطلاب'!C34)</f>
        <v/>
      </c>
      <c r="D37" s="75"/>
      <c r="E37" s="75"/>
      <c r="F37" s="252">
        <f t="shared" si="1"/>
        <v>0</v>
      </c>
      <c r="G37" s="75"/>
      <c r="H37" s="252">
        <f t="shared" si="2"/>
        <v>0</v>
      </c>
      <c r="I37" s="75"/>
      <c r="J37" s="252">
        <f t="shared" si="3"/>
        <v>0</v>
      </c>
      <c r="K37" s="75"/>
      <c r="L37" s="252">
        <f t="shared" si="4"/>
        <v>0</v>
      </c>
      <c r="M37" s="75"/>
      <c r="N37" s="252">
        <f t="shared" si="5"/>
        <v>0</v>
      </c>
      <c r="O37" s="41">
        <f t="shared" si="17"/>
        <v>0</v>
      </c>
      <c r="Q37" s="269">
        <f t="shared" si="6"/>
        <v>0</v>
      </c>
      <c r="R37" s="269">
        <f>IF('بيانات أولية وأسماء الطلاب'!B34&gt;0,1,0)</f>
        <v>0</v>
      </c>
      <c r="S37" s="105" t="str">
        <f t="shared" si="7"/>
        <v>0</v>
      </c>
      <c r="T37" s="270">
        <f t="shared" si="8"/>
        <v>0</v>
      </c>
      <c r="U37" s="105" t="str">
        <f t="shared" si="9"/>
        <v>0</v>
      </c>
      <c r="V37" s="270">
        <f t="shared" si="10"/>
        <v>0</v>
      </c>
      <c r="W37" s="105" t="str">
        <f t="shared" si="11"/>
        <v>0</v>
      </c>
      <c r="X37" s="270">
        <f t="shared" si="12"/>
        <v>0</v>
      </c>
      <c r="Y37" s="105" t="str">
        <f t="shared" si="13"/>
        <v>0</v>
      </c>
      <c r="Z37" s="270">
        <f t="shared" si="14"/>
        <v>0</v>
      </c>
      <c r="AA37" s="105" t="str">
        <f t="shared" si="15"/>
        <v>0</v>
      </c>
      <c r="AB37" s="270">
        <f t="shared" si="16"/>
        <v>0</v>
      </c>
      <c r="AC37" s="269">
        <f t="shared" si="0"/>
        <v>40</v>
      </c>
    </row>
    <row r="38" spans="1:29" ht="18">
      <c r="A38" s="64" t="str">
        <f>CONCATENATE('بيانات أولية وأسماء الطلاب'!A35)</f>
        <v>29</v>
      </c>
      <c r="B38" s="14" t="str">
        <f>CONCATENATE('بيانات أولية وأسماء الطلاب'!B35)</f>
        <v/>
      </c>
      <c r="C38" s="14" t="str">
        <f>CONCATENATE('بيانات أولية وأسماء الطلاب'!C35)</f>
        <v/>
      </c>
      <c r="D38" s="75"/>
      <c r="E38" s="75"/>
      <c r="F38" s="252">
        <f t="shared" si="1"/>
        <v>0</v>
      </c>
      <c r="G38" s="75"/>
      <c r="H38" s="252">
        <f t="shared" si="2"/>
        <v>0</v>
      </c>
      <c r="I38" s="75"/>
      <c r="J38" s="252">
        <f t="shared" si="3"/>
        <v>0</v>
      </c>
      <c r="K38" s="75"/>
      <c r="L38" s="252">
        <f t="shared" si="4"/>
        <v>0</v>
      </c>
      <c r="M38" s="75"/>
      <c r="N38" s="252">
        <f t="shared" si="5"/>
        <v>0</v>
      </c>
      <c r="O38" s="41">
        <f t="shared" si="17"/>
        <v>0</v>
      </c>
      <c r="Q38" s="269">
        <f t="shared" si="6"/>
        <v>0</v>
      </c>
      <c r="R38" s="269">
        <f>IF('بيانات أولية وأسماء الطلاب'!B35&gt;0,1,0)</f>
        <v>0</v>
      </c>
      <c r="S38" s="105" t="str">
        <f t="shared" si="7"/>
        <v>0</v>
      </c>
      <c r="T38" s="270">
        <f t="shared" si="8"/>
        <v>0</v>
      </c>
      <c r="U38" s="105" t="str">
        <f t="shared" si="9"/>
        <v>0</v>
      </c>
      <c r="V38" s="270">
        <f t="shared" si="10"/>
        <v>0</v>
      </c>
      <c r="W38" s="105" t="str">
        <f t="shared" si="11"/>
        <v>0</v>
      </c>
      <c r="X38" s="270">
        <f t="shared" si="12"/>
        <v>0</v>
      </c>
      <c r="Y38" s="105" t="str">
        <f t="shared" si="13"/>
        <v>0</v>
      </c>
      <c r="Z38" s="270">
        <f t="shared" si="14"/>
        <v>0</v>
      </c>
      <c r="AA38" s="105" t="str">
        <f t="shared" si="15"/>
        <v>0</v>
      </c>
      <c r="AB38" s="270">
        <f t="shared" si="16"/>
        <v>0</v>
      </c>
      <c r="AC38" s="269">
        <f t="shared" si="0"/>
        <v>40</v>
      </c>
    </row>
    <row r="39" spans="1:29" ht="18">
      <c r="A39" s="64" t="str">
        <f>CONCATENATE('بيانات أولية وأسماء الطلاب'!A36)</f>
        <v>30</v>
      </c>
      <c r="B39" s="14" t="str">
        <f>CONCATENATE('بيانات أولية وأسماء الطلاب'!B36)</f>
        <v/>
      </c>
      <c r="C39" s="14" t="str">
        <f>CONCATENATE('بيانات أولية وأسماء الطلاب'!C36)</f>
        <v/>
      </c>
      <c r="D39" s="75"/>
      <c r="E39" s="75"/>
      <c r="F39" s="252">
        <f t="shared" si="1"/>
        <v>0</v>
      </c>
      <c r="G39" s="75"/>
      <c r="H39" s="252">
        <f t="shared" si="2"/>
        <v>0</v>
      </c>
      <c r="I39" s="75"/>
      <c r="J39" s="252">
        <f t="shared" si="3"/>
        <v>0</v>
      </c>
      <c r="K39" s="75"/>
      <c r="L39" s="252">
        <f t="shared" si="4"/>
        <v>0</v>
      </c>
      <c r="M39" s="75"/>
      <c r="N39" s="252">
        <f t="shared" si="5"/>
        <v>0</v>
      </c>
      <c r="O39" s="41">
        <f t="shared" si="17"/>
        <v>0</v>
      </c>
      <c r="Q39" s="269">
        <f t="shared" si="6"/>
        <v>0</v>
      </c>
      <c r="R39" s="269">
        <f>IF('بيانات أولية وأسماء الطلاب'!B36&gt;0,1,0)</f>
        <v>0</v>
      </c>
      <c r="S39" s="105" t="str">
        <f t="shared" si="7"/>
        <v>0</v>
      </c>
      <c r="T39" s="270">
        <f t="shared" si="8"/>
        <v>0</v>
      </c>
      <c r="U39" s="105" t="str">
        <f t="shared" si="9"/>
        <v>0</v>
      </c>
      <c r="V39" s="270">
        <f t="shared" si="10"/>
        <v>0</v>
      </c>
      <c r="W39" s="105" t="str">
        <f t="shared" si="11"/>
        <v>0</v>
      </c>
      <c r="X39" s="270">
        <f t="shared" si="12"/>
        <v>0</v>
      </c>
      <c r="Y39" s="105" t="str">
        <f t="shared" si="13"/>
        <v>0</v>
      </c>
      <c r="Z39" s="270">
        <f t="shared" si="14"/>
        <v>0</v>
      </c>
      <c r="AA39" s="105" t="str">
        <f t="shared" si="15"/>
        <v>0</v>
      </c>
      <c r="AB39" s="270">
        <f t="shared" si="16"/>
        <v>0</v>
      </c>
      <c r="AC39" s="269">
        <f t="shared" si="0"/>
        <v>40</v>
      </c>
    </row>
    <row r="40" spans="1:29" ht="18">
      <c r="A40" s="64" t="str">
        <f>CONCATENATE('بيانات أولية وأسماء الطلاب'!A37)</f>
        <v>31</v>
      </c>
      <c r="B40" s="14" t="str">
        <f>CONCATENATE('بيانات أولية وأسماء الطلاب'!B37)</f>
        <v/>
      </c>
      <c r="C40" s="14" t="str">
        <f>CONCATENATE('بيانات أولية وأسماء الطلاب'!C37)</f>
        <v/>
      </c>
      <c r="D40" s="75"/>
      <c r="E40" s="75"/>
      <c r="F40" s="252">
        <f t="shared" si="1"/>
        <v>0</v>
      </c>
      <c r="G40" s="75"/>
      <c r="H40" s="252">
        <f t="shared" si="2"/>
        <v>0</v>
      </c>
      <c r="I40" s="75"/>
      <c r="J40" s="252">
        <f t="shared" si="3"/>
        <v>0</v>
      </c>
      <c r="K40" s="75"/>
      <c r="L40" s="252">
        <f t="shared" si="4"/>
        <v>0</v>
      </c>
      <c r="M40" s="75"/>
      <c r="N40" s="252">
        <f t="shared" si="5"/>
        <v>0</v>
      </c>
      <c r="O40" s="41">
        <f t="shared" si="17"/>
        <v>0</v>
      </c>
      <c r="Q40" s="269">
        <f t="shared" si="6"/>
        <v>0</v>
      </c>
      <c r="R40" s="269">
        <f>IF('بيانات أولية وأسماء الطلاب'!B37&gt;0,1,0)</f>
        <v>0</v>
      </c>
      <c r="S40" s="105" t="str">
        <f t="shared" si="7"/>
        <v>0</v>
      </c>
      <c r="T40" s="270">
        <f t="shared" si="8"/>
        <v>0</v>
      </c>
      <c r="U40" s="105" t="str">
        <f t="shared" si="9"/>
        <v>0</v>
      </c>
      <c r="V40" s="270">
        <f t="shared" si="10"/>
        <v>0</v>
      </c>
      <c r="W40" s="105" t="str">
        <f t="shared" si="11"/>
        <v>0</v>
      </c>
      <c r="X40" s="270">
        <f t="shared" si="12"/>
        <v>0</v>
      </c>
      <c r="Y40" s="105" t="str">
        <f t="shared" si="13"/>
        <v>0</v>
      </c>
      <c r="Z40" s="270">
        <f t="shared" si="14"/>
        <v>0</v>
      </c>
      <c r="AA40" s="105" t="str">
        <f t="shared" si="15"/>
        <v>0</v>
      </c>
      <c r="AB40" s="270">
        <f t="shared" si="16"/>
        <v>0</v>
      </c>
      <c r="AC40" s="269">
        <f t="shared" si="0"/>
        <v>40</v>
      </c>
    </row>
    <row r="41" spans="1:29" ht="18">
      <c r="A41" s="64" t="str">
        <f>CONCATENATE('بيانات أولية وأسماء الطلاب'!A38)</f>
        <v>32</v>
      </c>
      <c r="B41" s="14" t="str">
        <f>CONCATENATE('بيانات أولية وأسماء الطلاب'!B38)</f>
        <v/>
      </c>
      <c r="C41" s="14" t="str">
        <f>CONCATENATE('بيانات أولية وأسماء الطلاب'!C38)</f>
        <v/>
      </c>
      <c r="D41" s="75"/>
      <c r="E41" s="75"/>
      <c r="F41" s="252">
        <f t="shared" si="1"/>
        <v>0</v>
      </c>
      <c r="G41" s="75"/>
      <c r="H41" s="252">
        <f t="shared" si="2"/>
        <v>0</v>
      </c>
      <c r="I41" s="75"/>
      <c r="J41" s="252">
        <f t="shared" si="3"/>
        <v>0</v>
      </c>
      <c r="K41" s="75"/>
      <c r="L41" s="252">
        <f t="shared" si="4"/>
        <v>0</v>
      </c>
      <c r="M41" s="75"/>
      <c r="N41" s="252">
        <f t="shared" si="5"/>
        <v>0</v>
      </c>
      <c r="O41" s="41">
        <f t="shared" si="17"/>
        <v>0</v>
      </c>
      <c r="Q41" s="269">
        <f t="shared" si="6"/>
        <v>0</v>
      </c>
      <c r="R41" s="269">
        <f>IF('بيانات أولية وأسماء الطلاب'!B38&gt;0,1,0)</f>
        <v>0</v>
      </c>
      <c r="S41" s="105" t="str">
        <f t="shared" si="7"/>
        <v>0</v>
      </c>
      <c r="T41" s="270">
        <f t="shared" si="8"/>
        <v>0</v>
      </c>
      <c r="U41" s="105" t="str">
        <f t="shared" si="9"/>
        <v>0</v>
      </c>
      <c r="V41" s="270">
        <f t="shared" si="10"/>
        <v>0</v>
      </c>
      <c r="W41" s="105" t="str">
        <f t="shared" si="11"/>
        <v>0</v>
      </c>
      <c r="X41" s="270">
        <f t="shared" si="12"/>
        <v>0</v>
      </c>
      <c r="Y41" s="105" t="str">
        <f t="shared" si="13"/>
        <v>0</v>
      </c>
      <c r="Z41" s="270">
        <f t="shared" si="14"/>
        <v>0</v>
      </c>
      <c r="AA41" s="105" t="str">
        <f t="shared" si="15"/>
        <v>0</v>
      </c>
      <c r="AB41" s="270">
        <f t="shared" si="16"/>
        <v>0</v>
      </c>
      <c r="AC41" s="269">
        <f t="shared" si="0"/>
        <v>40</v>
      </c>
    </row>
    <row r="42" spans="1:29" ht="18">
      <c r="A42" s="64" t="str">
        <f>CONCATENATE('بيانات أولية وأسماء الطلاب'!A39)</f>
        <v>33</v>
      </c>
      <c r="B42" s="14" t="str">
        <f>CONCATENATE('بيانات أولية وأسماء الطلاب'!B39)</f>
        <v/>
      </c>
      <c r="C42" s="14" t="str">
        <f>CONCATENATE('بيانات أولية وأسماء الطلاب'!C39)</f>
        <v/>
      </c>
      <c r="D42" s="75"/>
      <c r="E42" s="75"/>
      <c r="F42" s="252">
        <f t="shared" si="1"/>
        <v>0</v>
      </c>
      <c r="G42" s="75"/>
      <c r="H42" s="252">
        <f t="shared" si="2"/>
        <v>0</v>
      </c>
      <c r="I42" s="75"/>
      <c r="J42" s="252">
        <f t="shared" si="3"/>
        <v>0</v>
      </c>
      <c r="K42" s="75"/>
      <c r="L42" s="252">
        <f t="shared" si="4"/>
        <v>0</v>
      </c>
      <c r="M42" s="75"/>
      <c r="N42" s="252">
        <f t="shared" si="5"/>
        <v>0</v>
      </c>
      <c r="O42" s="41">
        <f t="shared" si="17"/>
        <v>0</v>
      </c>
      <c r="Q42" s="269">
        <f t="shared" si="6"/>
        <v>0</v>
      </c>
      <c r="R42" s="269">
        <f>IF('بيانات أولية وأسماء الطلاب'!B39&gt;0,1,0)</f>
        <v>0</v>
      </c>
      <c r="S42" s="105" t="str">
        <f t="shared" si="7"/>
        <v>0</v>
      </c>
      <c r="T42" s="270">
        <f t="shared" si="8"/>
        <v>0</v>
      </c>
      <c r="U42" s="105" t="str">
        <f t="shared" si="9"/>
        <v>0</v>
      </c>
      <c r="V42" s="270">
        <f t="shared" si="10"/>
        <v>0</v>
      </c>
      <c r="W42" s="105" t="str">
        <f t="shared" si="11"/>
        <v>0</v>
      </c>
      <c r="X42" s="270">
        <f t="shared" si="12"/>
        <v>0</v>
      </c>
      <c r="Y42" s="105" t="str">
        <f t="shared" si="13"/>
        <v>0</v>
      </c>
      <c r="Z42" s="270">
        <f t="shared" si="14"/>
        <v>0</v>
      </c>
      <c r="AA42" s="105" t="str">
        <f t="shared" si="15"/>
        <v>0</v>
      </c>
      <c r="AB42" s="270">
        <f t="shared" si="16"/>
        <v>0</v>
      </c>
      <c r="AC42" s="269">
        <f t="shared" si="0"/>
        <v>40</v>
      </c>
    </row>
    <row r="43" spans="1:29" ht="18">
      <c r="A43" s="64" t="str">
        <f>CONCATENATE('بيانات أولية وأسماء الطلاب'!A40)</f>
        <v>34</v>
      </c>
      <c r="B43" s="14" t="str">
        <f>CONCATENATE('بيانات أولية وأسماء الطلاب'!B40)</f>
        <v/>
      </c>
      <c r="C43" s="14" t="str">
        <f>CONCATENATE('بيانات أولية وأسماء الطلاب'!C40)</f>
        <v/>
      </c>
      <c r="D43" s="75"/>
      <c r="E43" s="75"/>
      <c r="F43" s="252">
        <f t="shared" si="1"/>
        <v>0</v>
      </c>
      <c r="G43" s="75"/>
      <c r="H43" s="252">
        <f t="shared" si="2"/>
        <v>0</v>
      </c>
      <c r="I43" s="75"/>
      <c r="J43" s="252">
        <f t="shared" si="3"/>
        <v>0</v>
      </c>
      <c r="K43" s="75"/>
      <c r="L43" s="252">
        <f t="shared" si="4"/>
        <v>0</v>
      </c>
      <c r="M43" s="75"/>
      <c r="N43" s="252">
        <f t="shared" si="5"/>
        <v>0</v>
      </c>
      <c r="O43" s="41">
        <f t="shared" si="17"/>
        <v>0</v>
      </c>
      <c r="Q43" s="269">
        <f t="shared" si="6"/>
        <v>0</v>
      </c>
      <c r="R43" s="269">
        <f>IF('بيانات أولية وأسماء الطلاب'!B40&gt;0,1,0)</f>
        <v>0</v>
      </c>
      <c r="S43" s="105" t="str">
        <f t="shared" si="7"/>
        <v>0</v>
      </c>
      <c r="T43" s="270">
        <f t="shared" si="8"/>
        <v>0</v>
      </c>
      <c r="U43" s="105" t="str">
        <f t="shared" si="9"/>
        <v>0</v>
      </c>
      <c r="V43" s="270">
        <f t="shared" si="10"/>
        <v>0</v>
      </c>
      <c r="W43" s="105" t="str">
        <f t="shared" si="11"/>
        <v>0</v>
      </c>
      <c r="X43" s="270">
        <f t="shared" si="12"/>
        <v>0</v>
      </c>
      <c r="Y43" s="105" t="str">
        <f t="shared" si="13"/>
        <v>0</v>
      </c>
      <c r="Z43" s="270">
        <f t="shared" si="14"/>
        <v>0</v>
      </c>
      <c r="AA43" s="105" t="str">
        <f t="shared" si="15"/>
        <v>0</v>
      </c>
      <c r="AB43" s="270">
        <f t="shared" si="16"/>
        <v>0</v>
      </c>
      <c r="AC43" s="269">
        <f t="shared" si="0"/>
        <v>40</v>
      </c>
    </row>
    <row r="44" spans="1:29" ht="18.75" thickBot="1">
      <c r="A44" s="65" t="str">
        <f>CONCATENATE('بيانات أولية وأسماء الطلاب'!A41)</f>
        <v>35</v>
      </c>
      <c r="B44" s="16" t="str">
        <f>CONCATENATE('بيانات أولية وأسماء الطلاب'!B41)</f>
        <v/>
      </c>
      <c r="C44" s="16" t="str">
        <f>CONCATENATE('بيانات أولية وأسماء الطلاب'!C41)</f>
        <v/>
      </c>
      <c r="D44" s="77"/>
      <c r="E44" s="77"/>
      <c r="F44" s="253">
        <f t="shared" si="1"/>
        <v>0</v>
      </c>
      <c r="G44" s="77"/>
      <c r="H44" s="253">
        <f t="shared" si="2"/>
        <v>0</v>
      </c>
      <c r="I44" s="77"/>
      <c r="J44" s="253">
        <f t="shared" si="3"/>
        <v>0</v>
      </c>
      <c r="K44" s="77"/>
      <c r="L44" s="253">
        <f t="shared" si="4"/>
        <v>0</v>
      </c>
      <c r="M44" s="77"/>
      <c r="N44" s="253">
        <f t="shared" si="5"/>
        <v>0</v>
      </c>
      <c r="O44" s="42">
        <f t="shared" si="17"/>
        <v>0</v>
      </c>
      <c r="Q44" s="269">
        <f t="shared" si="6"/>
        <v>0</v>
      </c>
      <c r="R44" s="269">
        <f>IF('بيانات أولية وأسماء الطلاب'!B41&gt;0,1,0)</f>
        <v>0</v>
      </c>
      <c r="S44" s="105" t="str">
        <f t="shared" si="7"/>
        <v>0</v>
      </c>
      <c r="T44" s="270">
        <f t="shared" si="8"/>
        <v>0</v>
      </c>
      <c r="U44" s="105" t="str">
        <f t="shared" si="9"/>
        <v>0</v>
      </c>
      <c r="V44" s="270">
        <f t="shared" si="10"/>
        <v>0</v>
      </c>
      <c r="W44" s="105" t="str">
        <f t="shared" si="11"/>
        <v>0</v>
      </c>
      <c r="X44" s="270">
        <f t="shared" si="12"/>
        <v>0</v>
      </c>
      <c r="Y44" s="105" t="str">
        <f t="shared" si="13"/>
        <v>0</v>
      </c>
      <c r="Z44" s="270">
        <f t="shared" si="14"/>
        <v>0</v>
      </c>
      <c r="AA44" s="105" t="str">
        <f t="shared" si="15"/>
        <v>0</v>
      </c>
      <c r="AB44" s="270">
        <f t="shared" si="16"/>
        <v>0</v>
      </c>
      <c r="AC44" s="269">
        <f t="shared" si="0"/>
        <v>40</v>
      </c>
    </row>
    <row r="45" spans="1:29" ht="15" thickBot="1"/>
    <row r="46" spans="1:29" ht="20.25">
      <c r="A46" s="271" t="str">
        <f>CONCATENATE('بيانات أولية وأسماء الطلاب'!$A$43)</f>
        <v>معلم/ة المادة</v>
      </c>
      <c r="B46" s="272"/>
      <c r="E46" s="271" t="str">
        <f>CONCATENATE('بيانات أولية وأسماء الطلاب'!$C$43)</f>
        <v>المراجع/ة</v>
      </c>
      <c r="F46" s="283"/>
      <c r="G46" s="284"/>
      <c r="H46" s="284"/>
      <c r="I46" s="285"/>
      <c r="K46" s="271" t="s">
        <v>10</v>
      </c>
      <c r="L46" s="292"/>
      <c r="M46" s="292"/>
      <c r="N46" s="292"/>
      <c r="O46" s="293"/>
    </row>
    <row r="47" spans="1:29" ht="15" thickBot="1">
      <c r="A47" s="286"/>
      <c r="B47" s="287"/>
      <c r="E47" s="286"/>
      <c r="F47" s="288"/>
      <c r="G47" s="288"/>
      <c r="H47" s="288"/>
      <c r="I47" s="287"/>
      <c r="K47" s="286"/>
      <c r="L47" s="294"/>
      <c r="M47" s="294"/>
      <c r="N47" s="294"/>
      <c r="O47" s="295"/>
    </row>
  </sheetData>
  <sheetProtection password="CC7D" sheet="1" objects="1" scenarios="1" selectLockedCells="1"/>
  <mergeCells count="32">
    <mergeCell ref="G6:H6"/>
    <mergeCell ref="E5:J5"/>
    <mergeCell ref="L5:N5"/>
    <mergeCell ref="A47:B47"/>
    <mergeCell ref="E47:I47"/>
    <mergeCell ref="K47:O47"/>
    <mergeCell ref="I6:J6"/>
    <mergeCell ref="K6:L6"/>
    <mergeCell ref="M6:N6"/>
    <mergeCell ref="O6:O7"/>
    <mergeCell ref="O8:O9"/>
    <mergeCell ref="A46:B46"/>
    <mergeCell ref="E46:I46"/>
    <mergeCell ref="K46:O46"/>
    <mergeCell ref="A6:A9"/>
    <mergeCell ref="D6:D9"/>
    <mergeCell ref="B6:B9"/>
    <mergeCell ref="C6:C9"/>
    <mergeCell ref="A1:B1"/>
    <mergeCell ref="L1:M1"/>
    <mergeCell ref="N1:O1"/>
    <mergeCell ref="A2:B2"/>
    <mergeCell ref="E2:J4"/>
    <mergeCell ref="L2:M2"/>
    <mergeCell ref="N2:O2"/>
    <mergeCell ref="A3:B3"/>
    <mergeCell ref="L3:M3"/>
    <mergeCell ref="N3:O3"/>
    <mergeCell ref="A4:B4"/>
    <mergeCell ref="L4:M4"/>
    <mergeCell ref="N4:O4"/>
    <mergeCell ref="E6:F6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95" orientation="landscape" r:id="rId1"/>
  <headerFooter>
    <oddFooter>&amp;Lالتعليم الثانوي نظام المقررات&amp;C&amp;P&amp;F&amp;Rإعداد وتصميم / فاطمة الكبسي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7"/>
  <sheetViews>
    <sheetView rightToLeft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3" sqref="D13"/>
    </sheetView>
  </sheetViews>
  <sheetFormatPr defaultRowHeight="14.25"/>
  <cols>
    <col min="1" max="1" width="5" style="247" customWidth="1"/>
    <col min="2" max="2" width="31.5" style="247" customWidth="1"/>
    <col min="3" max="3" width="12.375" style="247" customWidth="1"/>
    <col min="4" max="4" width="5.375" style="269" customWidth="1"/>
    <col min="5" max="5" width="6.625" style="247" customWidth="1"/>
    <col min="6" max="6" width="7.125" style="247" customWidth="1"/>
    <col min="7" max="7" width="6.625" style="247" customWidth="1"/>
    <col min="8" max="8" width="7.125" style="247" customWidth="1"/>
    <col min="9" max="9" width="6.625" style="247" customWidth="1"/>
    <col min="10" max="10" width="7.125" style="247" customWidth="1"/>
    <col min="11" max="11" width="6.625" style="247" customWidth="1"/>
    <col min="12" max="12" width="7.125" style="247" customWidth="1"/>
    <col min="13" max="13" width="6.625" style="247" customWidth="1"/>
    <col min="14" max="14" width="7.125" style="247" customWidth="1"/>
    <col min="15" max="15" width="7.625" style="247" customWidth="1"/>
    <col min="16" max="16" width="1.75" style="247" customWidth="1"/>
    <col min="17" max="17" width="7.125" style="269" hidden="1" customWidth="1"/>
    <col min="18" max="18" width="8.375" style="269" hidden="1" customWidth="1"/>
    <col min="19" max="28" width="7.625" style="269" hidden="1" customWidth="1"/>
    <col min="29" max="29" width="8.875" style="269" hidden="1" customWidth="1"/>
    <col min="30" max="16384" width="9" style="247"/>
  </cols>
  <sheetData>
    <row r="1" spans="1:29" ht="18">
      <c r="A1" s="275" t="str">
        <f>CONCATENATE('بيانات أولية وأسماء الطلاب'!A1:B1)</f>
        <v>المملكة العربية السعودية</v>
      </c>
      <c r="B1" s="275"/>
      <c r="I1" s="190"/>
      <c r="J1" s="111"/>
      <c r="K1" s="246"/>
      <c r="L1" s="312" t="str">
        <f>CONCATENATE('بيانات أولية وأسماء الطلاب'!C1)</f>
        <v>مقرر مادة</v>
      </c>
      <c r="M1" s="313"/>
      <c r="N1" s="308" t="str">
        <f>CONCATENATE('بيانات أولية وأسماء الطلاب'!D1)</f>
        <v/>
      </c>
      <c r="O1" s="309"/>
    </row>
    <row r="2" spans="1:29" ht="20.25">
      <c r="A2" s="275" t="str">
        <f>CONCATENATE('بيانات أولية وأسماء الطلاب'!A2:B2)</f>
        <v>وزارة التربية والتعليم</v>
      </c>
      <c r="B2" s="275"/>
      <c r="C2" s="245"/>
      <c r="D2" s="267"/>
      <c r="E2" s="317" t="s">
        <v>133</v>
      </c>
      <c r="F2" s="317"/>
      <c r="G2" s="317"/>
      <c r="H2" s="317"/>
      <c r="I2" s="317"/>
      <c r="J2" s="317"/>
      <c r="K2" s="248"/>
      <c r="L2" s="314" t="str">
        <f>CONCATENATE('بيانات أولية وأسماء الطلاب'!C2)</f>
        <v>الفصل الدراسي</v>
      </c>
      <c r="M2" s="315"/>
      <c r="N2" s="310" t="str">
        <f>CONCATENATE('بيانات أولية وأسماء الطلاب'!D2)</f>
        <v/>
      </c>
      <c r="O2" s="311"/>
    </row>
    <row r="3" spans="1:29" ht="20.25">
      <c r="A3" s="275" t="str">
        <f>CONCATENATE('بيانات أولية وأسماء الطلاب'!A3:B3)</f>
        <v>الإدارة العامة للتربية والتعليم بـ ................</v>
      </c>
      <c r="B3" s="275"/>
      <c r="E3" s="318"/>
      <c r="F3" s="318"/>
      <c r="G3" s="318"/>
      <c r="H3" s="318"/>
      <c r="I3" s="318"/>
      <c r="J3" s="318"/>
      <c r="K3" s="248"/>
      <c r="L3" s="314" t="str">
        <f>CONCATENATE('بيانات أولية وأسماء الطلاب'!C3)</f>
        <v>الشعبة</v>
      </c>
      <c r="M3" s="315"/>
      <c r="N3" s="310" t="str">
        <f>CONCATENATE('بيانات أولية وأسماء الطلاب'!D3)</f>
        <v/>
      </c>
      <c r="O3" s="311"/>
    </row>
    <row r="4" spans="1:29" ht="21" thickBot="1">
      <c r="A4" s="275" t="str">
        <f>CONCATENATE('بيانات أولية وأسماء الطلاب'!A4:B4)</f>
        <v>الثانوية / .....................</v>
      </c>
      <c r="B4" s="275"/>
      <c r="E4" s="318"/>
      <c r="F4" s="318"/>
      <c r="G4" s="318"/>
      <c r="H4" s="318"/>
      <c r="I4" s="318"/>
      <c r="J4" s="318"/>
      <c r="K4" s="248"/>
      <c r="L4" s="316" t="str">
        <f>CONCATENATE('بيانات أولية وأسماء الطلاب'!C4)</f>
        <v>عدد الطلاب / الطالبات</v>
      </c>
      <c r="M4" s="282"/>
      <c r="N4" s="304" t="str">
        <f>CONCATENATE('بيانات أولية وأسماء الطلاب'!D4)</f>
        <v/>
      </c>
      <c r="O4" s="305"/>
    </row>
    <row r="5" spans="1:29" ht="21" thickBot="1">
      <c r="A5" s="249"/>
      <c r="B5" s="249"/>
      <c r="C5" s="249"/>
      <c r="D5" s="268"/>
      <c r="E5" s="319" t="s">
        <v>149</v>
      </c>
      <c r="F5" s="319"/>
      <c r="G5" s="319"/>
      <c r="H5" s="319"/>
      <c r="I5" s="319"/>
      <c r="J5" s="319"/>
      <c r="K5" s="256"/>
      <c r="L5" s="306"/>
      <c r="M5" s="307"/>
      <c r="N5" s="307"/>
      <c r="O5" s="226"/>
    </row>
    <row r="6" spans="1:29" s="192" customFormat="1" ht="18">
      <c r="A6" s="298" t="str">
        <f>CONCATENATE('بيانات أولية وأسماء الطلاب'!$A$6)</f>
        <v>العدد</v>
      </c>
      <c r="B6" s="290" t="str">
        <f>CONCATENATE('بيانات أولية وأسماء الطلاب'!$B$6)</f>
        <v>اسم الطالب/ة رباعيًا</v>
      </c>
      <c r="C6" s="280" t="str">
        <f>CONCATENATE('بيانات أولية وأسماء الطلاب'!$C$6)</f>
        <v>الرقم الأكاديمي</v>
      </c>
      <c r="D6" s="301" t="s">
        <v>161</v>
      </c>
      <c r="E6" s="289" t="s">
        <v>126</v>
      </c>
      <c r="F6" s="289"/>
      <c r="G6" s="289" t="s">
        <v>127</v>
      </c>
      <c r="H6" s="289"/>
      <c r="I6" s="289" t="s">
        <v>128</v>
      </c>
      <c r="J6" s="289"/>
      <c r="K6" s="289" t="s">
        <v>129</v>
      </c>
      <c r="L6" s="289"/>
      <c r="M6" s="289" t="s">
        <v>131</v>
      </c>
      <c r="N6" s="289"/>
      <c r="O6" s="278" t="s">
        <v>20</v>
      </c>
    </row>
    <row r="7" spans="1:29" s="192" customFormat="1" ht="18">
      <c r="A7" s="299"/>
      <c r="B7" s="291"/>
      <c r="C7" s="281"/>
      <c r="D7" s="302"/>
      <c r="E7" s="250" t="s">
        <v>135</v>
      </c>
      <c r="F7" s="250" t="s">
        <v>136</v>
      </c>
      <c r="G7" s="250" t="s">
        <v>135</v>
      </c>
      <c r="H7" s="250" t="s">
        <v>136</v>
      </c>
      <c r="I7" s="250" t="s">
        <v>135</v>
      </c>
      <c r="J7" s="250" t="s">
        <v>136</v>
      </c>
      <c r="K7" s="250" t="s">
        <v>135</v>
      </c>
      <c r="L7" s="250" t="s">
        <v>136</v>
      </c>
      <c r="M7" s="250" t="s">
        <v>135</v>
      </c>
      <c r="N7" s="250" t="s">
        <v>136</v>
      </c>
      <c r="O7" s="279"/>
    </row>
    <row r="8" spans="1:29" s="192" customFormat="1" ht="18">
      <c r="A8" s="299"/>
      <c r="B8" s="291"/>
      <c r="C8" s="281"/>
      <c r="D8" s="302"/>
      <c r="E8" s="254"/>
      <c r="F8" s="250">
        <v>40</v>
      </c>
      <c r="G8" s="254"/>
      <c r="H8" s="250">
        <v>10</v>
      </c>
      <c r="I8" s="254"/>
      <c r="J8" s="250">
        <v>10</v>
      </c>
      <c r="K8" s="254"/>
      <c r="L8" s="250">
        <v>10</v>
      </c>
      <c r="M8" s="254"/>
      <c r="N8" s="257">
        <v>25</v>
      </c>
      <c r="O8" s="296">
        <f>SUM(F8,H8,J8,L8,N8)</f>
        <v>95</v>
      </c>
      <c r="Q8" s="192" t="s">
        <v>162</v>
      </c>
      <c r="R8" s="192" t="s">
        <v>150</v>
      </c>
      <c r="S8" s="192" t="s">
        <v>151</v>
      </c>
      <c r="T8" s="192" t="s">
        <v>154</v>
      </c>
      <c r="U8" s="192" t="s">
        <v>127</v>
      </c>
      <c r="V8" s="192" t="s">
        <v>156</v>
      </c>
      <c r="W8" s="192" t="s">
        <v>152</v>
      </c>
      <c r="X8" s="192" t="s">
        <v>156</v>
      </c>
      <c r="Y8" s="192" t="s">
        <v>153</v>
      </c>
      <c r="Z8" s="192" t="s">
        <v>156</v>
      </c>
      <c r="AA8" s="192" t="s">
        <v>131</v>
      </c>
      <c r="AB8" s="192" t="s">
        <v>156</v>
      </c>
    </row>
    <row r="9" spans="1:29" s="192" customFormat="1" ht="18.75" thickBot="1">
      <c r="A9" s="300"/>
      <c r="B9" s="282"/>
      <c r="C9" s="282"/>
      <c r="D9" s="303"/>
      <c r="E9" s="255" t="s">
        <v>132</v>
      </c>
      <c r="F9" s="255" t="s">
        <v>87</v>
      </c>
      <c r="G9" s="255" t="s">
        <v>132</v>
      </c>
      <c r="H9" s="255" t="s">
        <v>87</v>
      </c>
      <c r="I9" s="255" t="s">
        <v>132</v>
      </c>
      <c r="J9" s="255" t="s">
        <v>87</v>
      </c>
      <c r="K9" s="255" t="s">
        <v>132</v>
      </c>
      <c r="L9" s="255" t="s">
        <v>87</v>
      </c>
      <c r="M9" s="255" t="s">
        <v>132</v>
      </c>
      <c r="N9" s="258" t="s">
        <v>87</v>
      </c>
      <c r="O9" s="297"/>
      <c r="Q9" s="192">
        <v>0</v>
      </c>
      <c r="R9" s="192">
        <v>1</v>
      </c>
      <c r="S9" s="192">
        <v>2</v>
      </c>
      <c r="T9" s="192" t="s">
        <v>155</v>
      </c>
      <c r="U9" s="192">
        <v>3</v>
      </c>
      <c r="V9" s="192" t="s">
        <v>157</v>
      </c>
      <c r="W9" s="192">
        <v>4</v>
      </c>
      <c r="X9" s="192" t="s">
        <v>160</v>
      </c>
      <c r="Y9" s="192">
        <v>5</v>
      </c>
      <c r="Z9" s="192" t="s">
        <v>159</v>
      </c>
      <c r="AA9" s="192">
        <v>6</v>
      </c>
      <c r="AB9" s="192" t="s">
        <v>158</v>
      </c>
    </row>
    <row r="10" spans="1:29" ht="18">
      <c r="A10" s="63" t="str">
        <f>CONCATENATE('بيانات أولية وأسماء الطلاب'!A7)</f>
        <v>1</v>
      </c>
      <c r="B10" s="12" t="str">
        <f>CONCATENATE('بيانات أولية وأسماء الطلاب'!B7)</f>
        <v/>
      </c>
      <c r="C10" s="12" t="str">
        <f>CONCATENATE('بيانات أولية وأسماء الطلاب'!C7)</f>
        <v/>
      </c>
      <c r="D10" s="76"/>
      <c r="E10" s="76"/>
      <c r="F10" s="251">
        <f>IF(T10=2,$F$8,IF(T10=3,($F$8-($E$8*E10)),0))</f>
        <v>0</v>
      </c>
      <c r="G10" s="76"/>
      <c r="H10" s="251">
        <f>IF(V10=2,$H$8,IF(V10=3,($H$8-($G$8*G10)),0))</f>
        <v>0</v>
      </c>
      <c r="I10" s="76"/>
      <c r="J10" s="251">
        <f>IF(X10=2,$J$8,IF(X10=3,($J$8-($I$8*I10)),0))</f>
        <v>0</v>
      </c>
      <c r="K10" s="76"/>
      <c r="L10" s="251">
        <f>IF(Z10=2,$L$8,IF(Z10=3,($L$8-($K$8*K10)),0))</f>
        <v>0</v>
      </c>
      <c r="M10" s="76"/>
      <c r="N10" s="251">
        <f>IF(AB10=2,$N$8,IF(AB10=3,($N$8-($M$8*M10)),0))</f>
        <v>0</v>
      </c>
      <c r="O10" s="40">
        <f>SUM(F10,H10,J10,L10,N10)</f>
        <v>0</v>
      </c>
      <c r="Q10" s="269">
        <f>IF(D10&gt;0,1,0)</f>
        <v>0</v>
      </c>
      <c r="R10" s="269">
        <f>IF('بيانات أولية وأسماء الطلاب'!B7&gt;0,1,0)</f>
        <v>0</v>
      </c>
      <c r="S10" s="105" t="str">
        <f>IF(E10&gt;0,"1","0")</f>
        <v>0</v>
      </c>
      <c r="T10" s="270">
        <f>IF(Q10=1,(R10+S10+Q10),0)</f>
        <v>0</v>
      </c>
      <c r="U10" s="105" t="str">
        <f>IF(G10&gt;0,"1","0")</f>
        <v>0</v>
      </c>
      <c r="V10" s="270">
        <f>IF(Q10=1,(U10+R10+Q10),0)</f>
        <v>0</v>
      </c>
      <c r="W10" s="105" t="str">
        <f>IF(I10&gt;0,"1","0")</f>
        <v>0</v>
      </c>
      <c r="X10" s="270">
        <f>IF(Q10=1,(W10+R10+Q10),0)</f>
        <v>0</v>
      </c>
      <c r="Y10" s="105" t="str">
        <f>IF(K10&gt;0,"1","0")</f>
        <v>0</v>
      </c>
      <c r="Z10" s="270">
        <f>IF(Q10=1,(Y10+R10+Q10),0)</f>
        <v>0</v>
      </c>
      <c r="AA10" s="105" t="str">
        <f>IF(M10&gt;0,"1","0")</f>
        <v>0</v>
      </c>
      <c r="AB10" s="270">
        <f>IF(Q10=1,(AA10+R10+Q10),0)</f>
        <v>0</v>
      </c>
      <c r="AC10" s="269">
        <f t="shared" ref="AC10:AC44" si="0">IF(S10&gt;0,F$8,"0")</f>
        <v>40</v>
      </c>
    </row>
    <row r="11" spans="1:29" ht="18">
      <c r="A11" s="64" t="str">
        <f>CONCATENATE('بيانات أولية وأسماء الطلاب'!A8)</f>
        <v>2</v>
      </c>
      <c r="B11" s="14" t="str">
        <f>CONCATENATE('بيانات أولية وأسماء الطلاب'!B8)</f>
        <v/>
      </c>
      <c r="C11" s="14" t="str">
        <f>CONCATENATE('بيانات أولية وأسماء الطلاب'!C8)</f>
        <v/>
      </c>
      <c r="D11" s="75"/>
      <c r="E11" s="75"/>
      <c r="F11" s="252">
        <f t="shared" ref="F11:F44" si="1">IF(T11=2,$F$8,IF(T11=3,($F$8-($E$8*E11)),0))</f>
        <v>0</v>
      </c>
      <c r="G11" s="75"/>
      <c r="H11" s="252">
        <f t="shared" ref="H11:H44" si="2">IF(V11=2,$H$8,IF(V11=3,($H$8-($G$8*G11)),0))</f>
        <v>0</v>
      </c>
      <c r="I11" s="75"/>
      <c r="J11" s="252">
        <f t="shared" ref="J11:J44" si="3">IF(X11=2,$J$8,IF(X11=3,($J$8-($I$8*I11)),0))</f>
        <v>0</v>
      </c>
      <c r="K11" s="75"/>
      <c r="L11" s="252">
        <f t="shared" ref="L11:L44" si="4">IF(Z11=2,$L$8,IF(Z11=3,($L$8-($K$8*K11)),0))</f>
        <v>0</v>
      </c>
      <c r="M11" s="75"/>
      <c r="N11" s="252">
        <f t="shared" ref="N11:N44" si="5">IF(AB11=2,$N$8,IF(AB11=3,($N$8-($M$8*M11)),0))</f>
        <v>0</v>
      </c>
      <c r="O11" s="41">
        <f>SUM(F11,H11,J11,L11,N11)</f>
        <v>0</v>
      </c>
      <c r="Q11" s="269">
        <f t="shared" ref="Q11:Q44" si="6">IF(D11&gt;0,1,0)</f>
        <v>0</v>
      </c>
      <c r="R11" s="269">
        <f>IF('بيانات أولية وأسماء الطلاب'!B8&gt;0,1,0)</f>
        <v>0</v>
      </c>
      <c r="S11" s="105" t="str">
        <f t="shared" ref="S11:S44" si="7">IF(E11&gt;0,"1","0")</f>
        <v>0</v>
      </c>
      <c r="T11" s="270">
        <f t="shared" ref="T11:T44" si="8">IF(Q11=1,(R11+S11+Q11),0)</f>
        <v>0</v>
      </c>
      <c r="U11" s="105" t="str">
        <f t="shared" ref="U11:U44" si="9">IF(G11&gt;0,"1","0")</f>
        <v>0</v>
      </c>
      <c r="V11" s="270">
        <f t="shared" ref="V11:V44" si="10">IF(Q11=1,(U11+R11+Q11),0)</f>
        <v>0</v>
      </c>
      <c r="W11" s="105" t="str">
        <f t="shared" ref="W11:W44" si="11">IF(I11&gt;0,"1","0")</f>
        <v>0</v>
      </c>
      <c r="X11" s="270">
        <f t="shared" ref="X11:X44" si="12">IF(Q11=1,(W11+R11+Q11),0)</f>
        <v>0</v>
      </c>
      <c r="Y11" s="105" t="str">
        <f t="shared" ref="Y11:Y44" si="13">IF(K11&gt;0,"1","0")</f>
        <v>0</v>
      </c>
      <c r="Z11" s="270">
        <f t="shared" ref="Z11:Z44" si="14">IF(Q11=1,(Y11+R11+Q11),0)</f>
        <v>0</v>
      </c>
      <c r="AA11" s="105" t="str">
        <f t="shared" ref="AA11:AA44" si="15">IF(M11&gt;0,"1","0")</f>
        <v>0</v>
      </c>
      <c r="AB11" s="270">
        <f t="shared" ref="AB11:AB44" si="16">IF(Q11=1,(AA11+R11+Q11),0)</f>
        <v>0</v>
      </c>
      <c r="AC11" s="269">
        <f t="shared" si="0"/>
        <v>40</v>
      </c>
    </row>
    <row r="12" spans="1:29" ht="18">
      <c r="A12" s="64" t="str">
        <f>CONCATENATE('بيانات أولية وأسماء الطلاب'!A9)</f>
        <v>3</v>
      </c>
      <c r="B12" s="14" t="str">
        <f>CONCATENATE('بيانات أولية وأسماء الطلاب'!B9)</f>
        <v/>
      </c>
      <c r="C12" s="14" t="str">
        <f>CONCATENATE('بيانات أولية وأسماء الطلاب'!C9)</f>
        <v/>
      </c>
      <c r="D12" s="75"/>
      <c r="E12" s="75"/>
      <c r="F12" s="252">
        <f t="shared" si="1"/>
        <v>0</v>
      </c>
      <c r="G12" s="75"/>
      <c r="H12" s="252">
        <f t="shared" si="2"/>
        <v>0</v>
      </c>
      <c r="I12" s="75"/>
      <c r="J12" s="252">
        <f t="shared" si="3"/>
        <v>0</v>
      </c>
      <c r="K12" s="75"/>
      <c r="L12" s="252">
        <f t="shared" si="4"/>
        <v>0</v>
      </c>
      <c r="M12" s="75"/>
      <c r="N12" s="252">
        <f t="shared" si="5"/>
        <v>0</v>
      </c>
      <c r="O12" s="41">
        <f t="shared" ref="O12:O44" si="17">SUM(F12,H12,J12,L12,N12)</f>
        <v>0</v>
      </c>
      <c r="Q12" s="269">
        <f t="shared" si="6"/>
        <v>0</v>
      </c>
      <c r="R12" s="269">
        <f>IF('بيانات أولية وأسماء الطلاب'!B9&gt;0,1,0)</f>
        <v>0</v>
      </c>
      <c r="S12" s="105" t="str">
        <f t="shared" si="7"/>
        <v>0</v>
      </c>
      <c r="T12" s="270">
        <f t="shared" si="8"/>
        <v>0</v>
      </c>
      <c r="U12" s="105" t="str">
        <f t="shared" si="9"/>
        <v>0</v>
      </c>
      <c r="V12" s="270">
        <f t="shared" si="10"/>
        <v>0</v>
      </c>
      <c r="W12" s="105" t="str">
        <f t="shared" si="11"/>
        <v>0</v>
      </c>
      <c r="X12" s="270">
        <f t="shared" si="12"/>
        <v>0</v>
      </c>
      <c r="Y12" s="105" t="str">
        <f t="shared" si="13"/>
        <v>0</v>
      </c>
      <c r="Z12" s="270">
        <f t="shared" si="14"/>
        <v>0</v>
      </c>
      <c r="AA12" s="105" t="str">
        <f t="shared" si="15"/>
        <v>0</v>
      </c>
      <c r="AB12" s="270">
        <f t="shared" si="16"/>
        <v>0</v>
      </c>
      <c r="AC12" s="269">
        <f t="shared" si="0"/>
        <v>40</v>
      </c>
    </row>
    <row r="13" spans="1:29" ht="18">
      <c r="A13" s="64" t="str">
        <f>CONCATENATE('بيانات أولية وأسماء الطلاب'!A10)</f>
        <v>4</v>
      </c>
      <c r="B13" s="14" t="str">
        <f>CONCATENATE('بيانات أولية وأسماء الطلاب'!B10)</f>
        <v/>
      </c>
      <c r="C13" s="14" t="str">
        <f>CONCATENATE('بيانات أولية وأسماء الطلاب'!C10)</f>
        <v/>
      </c>
      <c r="D13" s="75"/>
      <c r="E13" s="75"/>
      <c r="F13" s="252">
        <f t="shared" si="1"/>
        <v>0</v>
      </c>
      <c r="G13" s="75"/>
      <c r="H13" s="252">
        <f t="shared" si="2"/>
        <v>0</v>
      </c>
      <c r="I13" s="75"/>
      <c r="J13" s="252">
        <f t="shared" si="3"/>
        <v>0</v>
      </c>
      <c r="K13" s="75"/>
      <c r="L13" s="252">
        <f t="shared" si="4"/>
        <v>0</v>
      </c>
      <c r="M13" s="75"/>
      <c r="N13" s="252">
        <f t="shared" si="5"/>
        <v>0</v>
      </c>
      <c r="O13" s="41">
        <f t="shared" si="17"/>
        <v>0</v>
      </c>
      <c r="Q13" s="269">
        <f t="shared" si="6"/>
        <v>0</v>
      </c>
      <c r="R13" s="269">
        <f>IF('بيانات أولية وأسماء الطلاب'!B10&gt;0,1,0)</f>
        <v>0</v>
      </c>
      <c r="S13" s="105" t="str">
        <f t="shared" si="7"/>
        <v>0</v>
      </c>
      <c r="T13" s="270">
        <f t="shared" si="8"/>
        <v>0</v>
      </c>
      <c r="U13" s="105" t="str">
        <f t="shared" si="9"/>
        <v>0</v>
      </c>
      <c r="V13" s="270">
        <f t="shared" si="10"/>
        <v>0</v>
      </c>
      <c r="W13" s="105" t="str">
        <f t="shared" si="11"/>
        <v>0</v>
      </c>
      <c r="X13" s="270">
        <f t="shared" si="12"/>
        <v>0</v>
      </c>
      <c r="Y13" s="105" t="str">
        <f t="shared" si="13"/>
        <v>0</v>
      </c>
      <c r="Z13" s="270">
        <f t="shared" si="14"/>
        <v>0</v>
      </c>
      <c r="AA13" s="105" t="str">
        <f t="shared" si="15"/>
        <v>0</v>
      </c>
      <c r="AB13" s="270">
        <f t="shared" si="16"/>
        <v>0</v>
      </c>
      <c r="AC13" s="269">
        <f t="shared" si="0"/>
        <v>40</v>
      </c>
    </row>
    <row r="14" spans="1:29" ht="18">
      <c r="A14" s="64" t="str">
        <f>CONCATENATE('بيانات أولية وأسماء الطلاب'!A11)</f>
        <v>5</v>
      </c>
      <c r="B14" s="14" t="str">
        <f>CONCATENATE('بيانات أولية وأسماء الطلاب'!B11)</f>
        <v/>
      </c>
      <c r="C14" s="14" t="str">
        <f>CONCATENATE('بيانات أولية وأسماء الطلاب'!C11)</f>
        <v/>
      </c>
      <c r="D14" s="75"/>
      <c r="E14" s="75"/>
      <c r="F14" s="252">
        <f t="shared" si="1"/>
        <v>0</v>
      </c>
      <c r="G14" s="75"/>
      <c r="H14" s="252">
        <f t="shared" si="2"/>
        <v>0</v>
      </c>
      <c r="I14" s="75"/>
      <c r="J14" s="252">
        <f t="shared" si="3"/>
        <v>0</v>
      </c>
      <c r="K14" s="75"/>
      <c r="L14" s="252">
        <f t="shared" si="4"/>
        <v>0</v>
      </c>
      <c r="M14" s="75"/>
      <c r="N14" s="252">
        <f t="shared" si="5"/>
        <v>0</v>
      </c>
      <c r="O14" s="41">
        <f t="shared" si="17"/>
        <v>0</v>
      </c>
      <c r="Q14" s="269">
        <f t="shared" si="6"/>
        <v>0</v>
      </c>
      <c r="R14" s="269">
        <f>IF('بيانات أولية وأسماء الطلاب'!B11&gt;0,1,0)</f>
        <v>0</v>
      </c>
      <c r="S14" s="105" t="str">
        <f t="shared" si="7"/>
        <v>0</v>
      </c>
      <c r="T14" s="270">
        <f t="shared" si="8"/>
        <v>0</v>
      </c>
      <c r="U14" s="105" t="str">
        <f t="shared" si="9"/>
        <v>0</v>
      </c>
      <c r="V14" s="270">
        <f t="shared" si="10"/>
        <v>0</v>
      </c>
      <c r="W14" s="105" t="str">
        <f t="shared" si="11"/>
        <v>0</v>
      </c>
      <c r="X14" s="270">
        <f t="shared" si="12"/>
        <v>0</v>
      </c>
      <c r="Y14" s="105" t="str">
        <f t="shared" si="13"/>
        <v>0</v>
      </c>
      <c r="Z14" s="270">
        <f t="shared" si="14"/>
        <v>0</v>
      </c>
      <c r="AA14" s="105" t="str">
        <f t="shared" si="15"/>
        <v>0</v>
      </c>
      <c r="AB14" s="270">
        <f t="shared" si="16"/>
        <v>0</v>
      </c>
      <c r="AC14" s="269">
        <f t="shared" si="0"/>
        <v>40</v>
      </c>
    </row>
    <row r="15" spans="1:29" ht="18">
      <c r="A15" s="64" t="str">
        <f>CONCATENATE('بيانات أولية وأسماء الطلاب'!A12)</f>
        <v>6</v>
      </c>
      <c r="B15" s="14" t="str">
        <f>CONCATENATE('بيانات أولية وأسماء الطلاب'!B12)</f>
        <v/>
      </c>
      <c r="C15" s="14" t="str">
        <f>CONCATENATE('بيانات أولية وأسماء الطلاب'!C12)</f>
        <v/>
      </c>
      <c r="D15" s="75"/>
      <c r="E15" s="75"/>
      <c r="F15" s="252">
        <f t="shared" si="1"/>
        <v>0</v>
      </c>
      <c r="G15" s="75"/>
      <c r="H15" s="252">
        <f t="shared" si="2"/>
        <v>0</v>
      </c>
      <c r="I15" s="75"/>
      <c r="J15" s="252">
        <f t="shared" si="3"/>
        <v>0</v>
      </c>
      <c r="K15" s="75"/>
      <c r="L15" s="252">
        <f t="shared" si="4"/>
        <v>0</v>
      </c>
      <c r="M15" s="75"/>
      <c r="N15" s="252">
        <f t="shared" si="5"/>
        <v>0</v>
      </c>
      <c r="O15" s="41">
        <f t="shared" si="17"/>
        <v>0</v>
      </c>
      <c r="Q15" s="269">
        <f t="shared" si="6"/>
        <v>0</v>
      </c>
      <c r="R15" s="269">
        <f>IF('بيانات أولية وأسماء الطلاب'!B12&gt;0,1,0)</f>
        <v>0</v>
      </c>
      <c r="S15" s="105" t="str">
        <f t="shared" si="7"/>
        <v>0</v>
      </c>
      <c r="T15" s="270">
        <f t="shared" si="8"/>
        <v>0</v>
      </c>
      <c r="U15" s="105" t="str">
        <f t="shared" si="9"/>
        <v>0</v>
      </c>
      <c r="V15" s="270">
        <f t="shared" si="10"/>
        <v>0</v>
      </c>
      <c r="W15" s="105" t="str">
        <f t="shared" si="11"/>
        <v>0</v>
      </c>
      <c r="X15" s="270">
        <f t="shared" si="12"/>
        <v>0</v>
      </c>
      <c r="Y15" s="105" t="str">
        <f t="shared" si="13"/>
        <v>0</v>
      </c>
      <c r="Z15" s="270">
        <f t="shared" si="14"/>
        <v>0</v>
      </c>
      <c r="AA15" s="105" t="str">
        <f t="shared" si="15"/>
        <v>0</v>
      </c>
      <c r="AB15" s="270">
        <f t="shared" si="16"/>
        <v>0</v>
      </c>
      <c r="AC15" s="269">
        <f t="shared" si="0"/>
        <v>40</v>
      </c>
    </row>
    <row r="16" spans="1:29" ht="18">
      <c r="A16" s="64" t="str">
        <f>CONCATENATE('بيانات أولية وأسماء الطلاب'!A13)</f>
        <v>7</v>
      </c>
      <c r="B16" s="14" t="str">
        <f>CONCATENATE('بيانات أولية وأسماء الطلاب'!B13)</f>
        <v/>
      </c>
      <c r="C16" s="14" t="str">
        <f>CONCATENATE('بيانات أولية وأسماء الطلاب'!C13)</f>
        <v/>
      </c>
      <c r="D16" s="75"/>
      <c r="E16" s="75"/>
      <c r="F16" s="252">
        <f t="shared" si="1"/>
        <v>0</v>
      </c>
      <c r="G16" s="75"/>
      <c r="H16" s="252">
        <f t="shared" si="2"/>
        <v>0</v>
      </c>
      <c r="I16" s="75"/>
      <c r="J16" s="252">
        <f t="shared" si="3"/>
        <v>0</v>
      </c>
      <c r="K16" s="75"/>
      <c r="L16" s="252">
        <f t="shared" si="4"/>
        <v>0</v>
      </c>
      <c r="M16" s="75"/>
      <c r="N16" s="252">
        <f t="shared" si="5"/>
        <v>0</v>
      </c>
      <c r="O16" s="41">
        <f t="shared" si="17"/>
        <v>0</v>
      </c>
      <c r="Q16" s="269">
        <f t="shared" si="6"/>
        <v>0</v>
      </c>
      <c r="R16" s="269">
        <f>IF('بيانات أولية وأسماء الطلاب'!B13&gt;0,1,0)</f>
        <v>0</v>
      </c>
      <c r="S16" s="105" t="str">
        <f t="shared" si="7"/>
        <v>0</v>
      </c>
      <c r="T16" s="270">
        <f t="shared" si="8"/>
        <v>0</v>
      </c>
      <c r="U16" s="105" t="str">
        <f t="shared" si="9"/>
        <v>0</v>
      </c>
      <c r="V16" s="270">
        <f t="shared" si="10"/>
        <v>0</v>
      </c>
      <c r="W16" s="105" t="str">
        <f t="shared" si="11"/>
        <v>0</v>
      </c>
      <c r="X16" s="270">
        <f t="shared" si="12"/>
        <v>0</v>
      </c>
      <c r="Y16" s="105" t="str">
        <f t="shared" si="13"/>
        <v>0</v>
      </c>
      <c r="Z16" s="270">
        <f t="shared" si="14"/>
        <v>0</v>
      </c>
      <c r="AA16" s="105" t="str">
        <f t="shared" si="15"/>
        <v>0</v>
      </c>
      <c r="AB16" s="270">
        <f t="shared" si="16"/>
        <v>0</v>
      </c>
      <c r="AC16" s="269">
        <f t="shared" si="0"/>
        <v>40</v>
      </c>
    </row>
    <row r="17" spans="1:29" ht="18">
      <c r="A17" s="64" t="str">
        <f>CONCATENATE('بيانات أولية وأسماء الطلاب'!A14)</f>
        <v>8</v>
      </c>
      <c r="B17" s="14" t="str">
        <f>CONCATENATE('بيانات أولية وأسماء الطلاب'!B14)</f>
        <v/>
      </c>
      <c r="C17" s="14" t="str">
        <f>CONCATENATE('بيانات أولية وأسماء الطلاب'!C14)</f>
        <v/>
      </c>
      <c r="D17" s="75"/>
      <c r="E17" s="75"/>
      <c r="F17" s="252">
        <f t="shared" si="1"/>
        <v>0</v>
      </c>
      <c r="G17" s="75"/>
      <c r="H17" s="252">
        <f t="shared" si="2"/>
        <v>0</v>
      </c>
      <c r="I17" s="75"/>
      <c r="J17" s="252">
        <f t="shared" si="3"/>
        <v>0</v>
      </c>
      <c r="K17" s="75"/>
      <c r="L17" s="252">
        <f t="shared" si="4"/>
        <v>0</v>
      </c>
      <c r="M17" s="75"/>
      <c r="N17" s="252">
        <f t="shared" si="5"/>
        <v>0</v>
      </c>
      <c r="O17" s="41">
        <f t="shared" si="17"/>
        <v>0</v>
      </c>
      <c r="Q17" s="269">
        <f t="shared" si="6"/>
        <v>0</v>
      </c>
      <c r="R17" s="269">
        <f>IF('بيانات أولية وأسماء الطلاب'!B14&gt;0,1,0)</f>
        <v>0</v>
      </c>
      <c r="S17" s="105" t="str">
        <f t="shared" si="7"/>
        <v>0</v>
      </c>
      <c r="T17" s="270">
        <f t="shared" si="8"/>
        <v>0</v>
      </c>
      <c r="U17" s="105" t="str">
        <f t="shared" si="9"/>
        <v>0</v>
      </c>
      <c r="V17" s="270">
        <f t="shared" si="10"/>
        <v>0</v>
      </c>
      <c r="W17" s="105" t="str">
        <f t="shared" si="11"/>
        <v>0</v>
      </c>
      <c r="X17" s="270">
        <f t="shared" si="12"/>
        <v>0</v>
      </c>
      <c r="Y17" s="105" t="str">
        <f t="shared" si="13"/>
        <v>0</v>
      </c>
      <c r="Z17" s="270">
        <f t="shared" si="14"/>
        <v>0</v>
      </c>
      <c r="AA17" s="105" t="str">
        <f t="shared" si="15"/>
        <v>0</v>
      </c>
      <c r="AB17" s="270">
        <f t="shared" si="16"/>
        <v>0</v>
      </c>
      <c r="AC17" s="269">
        <f t="shared" si="0"/>
        <v>40</v>
      </c>
    </row>
    <row r="18" spans="1:29" ht="18">
      <c r="A18" s="64" t="str">
        <f>CONCATENATE('بيانات أولية وأسماء الطلاب'!A15)</f>
        <v>9</v>
      </c>
      <c r="B18" s="14" t="str">
        <f>CONCATENATE('بيانات أولية وأسماء الطلاب'!B15)</f>
        <v/>
      </c>
      <c r="C18" s="14" t="str">
        <f>CONCATENATE('بيانات أولية وأسماء الطلاب'!C15)</f>
        <v/>
      </c>
      <c r="D18" s="75"/>
      <c r="E18" s="75"/>
      <c r="F18" s="252">
        <f t="shared" si="1"/>
        <v>0</v>
      </c>
      <c r="G18" s="75"/>
      <c r="H18" s="252">
        <f t="shared" si="2"/>
        <v>0</v>
      </c>
      <c r="I18" s="75"/>
      <c r="J18" s="252">
        <f t="shared" si="3"/>
        <v>0</v>
      </c>
      <c r="K18" s="75"/>
      <c r="L18" s="252">
        <f t="shared" si="4"/>
        <v>0</v>
      </c>
      <c r="M18" s="75"/>
      <c r="N18" s="252">
        <f t="shared" si="5"/>
        <v>0</v>
      </c>
      <c r="O18" s="41">
        <f t="shared" si="17"/>
        <v>0</v>
      </c>
      <c r="Q18" s="269">
        <f t="shared" si="6"/>
        <v>0</v>
      </c>
      <c r="R18" s="269">
        <f>IF('بيانات أولية وأسماء الطلاب'!B15&gt;0,1,0)</f>
        <v>0</v>
      </c>
      <c r="S18" s="105" t="str">
        <f t="shared" si="7"/>
        <v>0</v>
      </c>
      <c r="T18" s="270">
        <f t="shared" si="8"/>
        <v>0</v>
      </c>
      <c r="U18" s="105" t="str">
        <f t="shared" si="9"/>
        <v>0</v>
      </c>
      <c r="V18" s="270">
        <f t="shared" si="10"/>
        <v>0</v>
      </c>
      <c r="W18" s="105" t="str">
        <f t="shared" si="11"/>
        <v>0</v>
      </c>
      <c r="X18" s="270">
        <f t="shared" si="12"/>
        <v>0</v>
      </c>
      <c r="Y18" s="105" t="str">
        <f t="shared" si="13"/>
        <v>0</v>
      </c>
      <c r="Z18" s="270">
        <f t="shared" si="14"/>
        <v>0</v>
      </c>
      <c r="AA18" s="105" t="str">
        <f t="shared" si="15"/>
        <v>0</v>
      </c>
      <c r="AB18" s="270">
        <f t="shared" si="16"/>
        <v>0</v>
      </c>
      <c r="AC18" s="269">
        <f t="shared" si="0"/>
        <v>40</v>
      </c>
    </row>
    <row r="19" spans="1:29" ht="18">
      <c r="A19" s="64" t="str">
        <f>CONCATENATE('بيانات أولية وأسماء الطلاب'!A16)</f>
        <v>10</v>
      </c>
      <c r="B19" s="14" t="str">
        <f>CONCATENATE('بيانات أولية وأسماء الطلاب'!B16)</f>
        <v/>
      </c>
      <c r="C19" s="14" t="str">
        <f>CONCATENATE('بيانات أولية وأسماء الطلاب'!C16)</f>
        <v/>
      </c>
      <c r="D19" s="75"/>
      <c r="E19" s="75"/>
      <c r="F19" s="252">
        <f t="shared" si="1"/>
        <v>0</v>
      </c>
      <c r="G19" s="75"/>
      <c r="H19" s="252">
        <f t="shared" si="2"/>
        <v>0</v>
      </c>
      <c r="I19" s="75"/>
      <c r="J19" s="252">
        <f t="shared" si="3"/>
        <v>0</v>
      </c>
      <c r="K19" s="75"/>
      <c r="L19" s="252">
        <f t="shared" si="4"/>
        <v>0</v>
      </c>
      <c r="M19" s="75"/>
      <c r="N19" s="252">
        <f t="shared" si="5"/>
        <v>0</v>
      </c>
      <c r="O19" s="41">
        <f t="shared" si="17"/>
        <v>0</v>
      </c>
      <c r="Q19" s="269">
        <f t="shared" si="6"/>
        <v>0</v>
      </c>
      <c r="R19" s="269">
        <f>IF('بيانات أولية وأسماء الطلاب'!B16&gt;0,1,0)</f>
        <v>0</v>
      </c>
      <c r="S19" s="105" t="str">
        <f t="shared" si="7"/>
        <v>0</v>
      </c>
      <c r="T19" s="270">
        <f t="shared" si="8"/>
        <v>0</v>
      </c>
      <c r="U19" s="105" t="str">
        <f t="shared" si="9"/>
        <v>0</v>
      </c>
      <c r="V19" s="270">
        <f t="shared" si="10"/>
        <v>0</v>
      </c>
      <c r="W19" s="105" t="str">
        <f t="shared" si="11"/>
        <v>0</v>
      </c>
      <c r="X19" s="270">
        <f t="shared" si="12"/>
        <v>0</v>
      </c>
      <c r="Y19" s="105" t="str">
        <f t="shared" si="13"/>
        <v>0</v>
      </c>
      <c r="Z19" s="270">
        <f t="shared" si="14"/>
        <v>0</v>
      </c>
      <c r="AA19" s="105" t="str">
        <f t="shared" si="15"/>
        <v>0</v>
      </c>
      <c r="AB19" s="270">
        <f t="shared" si="16"/>
        <v>0</v>
      </c>
      <c r="AC19" s="269">
        <f t="shared" si="0"/>
        <v>40</v>
      </c>
    </row>
    <row r="20" spans="1:29" ht="18">
      <c r="A20" s="64" t="str">
        <f>CONCATENATE('بيانات أولية وأسماء الطلاب'!A17)</f>
        <v>11</v>
      </c>
      <c r="B20" s="14" t="str">
        <f>CONCATENATE('بيانات أولية وأسماء الطلاب'!B17)</f>
        <v/>
      </c>
      <c r="C20" s="14" t="str">
        <f>CONCATENATE('بيانات أولية وأسماء الطلاب'!C17)</f>
        <v/>
      </c>
      <c r="D20" s="75"/>
      <c r="E20" s="75"/>
      <c r="F20" s="252">
        <f t="shared" si="1"/>
        <v>0</v>
      </c>
      <c r="G20" s="75"/>
      <c r="H20" s="252">
        <f t="shared" si="2"/>
        <v>0</v>
      </c>
      <c r="I20" s="75"/>
      <c r="J20" s="252">
        <f t="shared" si="3"/>
        <v>0</v>
      </c>
      <c r="K20" s="75"/>
      <c r="L20" s="252">
        <f t="shared" si="4"/>
        <v>0</v>
      </c>
      <c r="M20" s="75"/>
      <c r="N20" s="252">
        <f t="shared" si="5"/>
        <v>0</v>
      </c>
      <c r="O20" s="41">
        <f t="shared" si="17"/>
        <v>0</v>
      </c>
      <c r="Q20" s="269">
        <f t="shared" si="6"/>
        <v>0</v>
      </c>
      <c r="R20" s="269">
        <f>IF('بيانات أولية وأسماء الطلاب'!B17&gt;0,1,0)</f>
        <v>0</v>
      </c>
      <c r="S20" s="105" t="str">
        <f t="shared" si="7"/>
        <v>0</v>
      </c>
      <c r="T20" s="270">
        <f t="shared" si="8"/>
        <v>0</v>
      </c>
      <c r="U20" s="105" t="str">
        <f t="shared" si="9"/>
        <v>0</v>
      </c>
      <c r="V20" s="270">
        <f t="shared" si="10"/>
        <v>0</v>
      </c>
      <c r="W20" s="105" t="str">
        <f t="shared" si="11"/>
        <v>0</v>
      </c>
      <c r="X20" s="270">
        <f t="shared" si="12"/>
        <v>0</v>
      </c>
      <c r="Y20" s="105" t="str">
        <f t="shared" si="13"/>
        <v>0</v>
      </c>
      <c r="Z20" s="270">
        <f t="shared" si="14"/>
        <v>0</v>
      </c>
      <c r="AA20" s="105" t="str">
        <f t="shared" si="15"/>
        <v>0</v>
      </c>
      <c r="AB20" s="270">
        <f t="shared" si="16"/>
        <v>0</v>
      </c>
      <c r="AC20" s="269">
        <f t="shared" si="0"/>
        <v>40</v>
      </c>
    </row>
    <row r="21" spans="1:29" ht="18">
      <c r="A21" s="64" t="str">
        <f>CONCATENATE('بيانات أولية وأسماء الطلاب'!A18)</f>
        <v>12</v>
      </c>
      <c r="B21" s="14" t="str">
        <f>CONCATENATE('بيانات أولية وأسماء الطلاب'!B18)</f>
        <v/>
      </c>
      <c r="C21" s="14" t="str">
        <f>CONCATENATE('بيانات أولية وأسماء الطلاب'!C18)</f>
        <v/>
      </c>
      <c r="D21" s="75"/>
      <c r="E21" s="75"/>
      <c r="F21" s="252">
        <f t="shared" si="1"/>
        <v>0</v>
      </c>
      <c r="G21" s="75"/>
      <c r="H21" s="252">
        <f t="shared" si="2"/>
        <v>0</v>
      </c>
      <c r="I21" s="75"/>
      <c r="J21" s="252">
        <f t="shared" si="3"/>
        <v>0</v>
      </c>
      <c r="K21" s="75"/>
      <c r="L21" s="252">
        <f t="shared" si="4"/>
        <v>0</v>
      </c>
      <c r="M21" s="75"/>
      <c r="N21" s="252">
        <f t="shared" si="5"/>
        <v>0</v>
      </c>
      <c r="O21" s="41">
        <f t="shared" si="17"/>
        <v>0</v>
      </c>
      <c r="Q21" s="269">
        <f t="shared" si="6"/>
        <v>0</v>
      </c>
      <c r="R21" s="269">
        <f>IF('بيانات أولية وأسماء الطلاب'!B18&gt;0,1,0)</f>
        <v>0</v>
      </c>
      <c r="S21" s="105" t="str">
        <f t="shared" si="7"/>
        <v>0</v>
      </c>
      <c r="T21" s="270">
        <f t="shared" si="8"/>
        <v>0</v>
      </c>
      <c r="U21" s="105" t="str">
        <f t="shared" si="9"/>
        <v>0</v>
      </c>
      <c r="V21" s="270">
        <f t="shared" si="10"/>
        <v>0</v>
      </c>
      <c r="W21" s="105" t="str">
        <f t="shared" si="11"/>
        <v>0</v>
      </c>
      <c r="X21" s="270">
        <f t="shared" si="12"/>
        <v>0</v>
      </c>
      <c r="Y21" s="105" t="str">
        <f t="shared" si="13"/>
        <v>0</v>
      </c>
      <c r="Z21" s="270">
        <f t="shared" si="14"/>
        <v>0</v>
      </c>
      <c r="AA21" s="105" t="str">
        <f t="shared" si="15"/>
        <v>0</v>
      </c>
      <c r="AB21" s="270">
        <f t="shared" si="16"/>
        <v>0</v>
      </c>
      <c r="AC21" s="269">
        <f t="shared" si="0"/>
        <v>40</v>
      </c>
    </row>
    <row r="22" spans="1:29" ht="18">
      <c r="A22" s="64" t="str">
        <f>CONCATENATE('بيانات أولية وأسماء الطلاب'!A19)</f>
        <v>13</v>
      </c>
      <c r="B22" s="14" t="str">
        <f>CONCATENATE('بيانات أولية وأسماء الطلاب'!B19)</f>
        <v/>
      </c>
      <c r="C22" s="14" t="str">
        <f>CONCATENATE('بيانات أولية وأسماء الطلاب'!C19)</f>
        <v/>
      </c>
      <c r="D22" s="75"/>
      <c r="E22" s="75"/>
      <c r="F22" s="252">
        <f t="shared" si="1"/>
        <v>0</v>
      </c>
      <c r="G22" s="75"/>
      <c r="H22" s="252">
        <f t="shared" si="2"/>
        <v>0</v>
      </c>
      <c r="I22" s="75"/>
      <c r="J22" s="252">
        <f t="shared" si="3"/>
        <v>0</v>
      </c>
      <c r="K22" s="75"/>
      <c r="L22" s="252">
        <f t="shared" si="4"/>
        <v>0</v>
      </c>
      <c r="M22" s="75"/>
      <c r="N22" s="252">
        <f t="shared" si="5"/>
        <v>0</v>
      </c>
      <c r="O22" s="41">
        <f t="shared" si="17"/>
        <v>0</v>
      </c>
      <c r="Q22" s="269">
        <f t="shared" si="6"/>
        <v>0</v>
      </c>
      <c r="R22" s="269">
        <f>IF('بيانات أولية وأسماء الطلاب'!B19&gt;0,1,0)</f>
        <v>0</v>
      </c>
      <c r="S22" s="105" t="str">
        <f t="shared" si="7"/>
        <v>0</v>
      </c>
      <c r="T22" s="270">
        <f t="shared" si="8"/>
        <v>0</v>
      </c>
      <c r="U22" s="105" t="str">
        <f t="shared" si="9"/>
        <v>0</v>
      </c>
      <c r="V22" s="270">
        <f t="shared" si="10"/>
        <v>0</v>
      </c>
      <c r="W22" s="105" t="str">
        <f t="shared" si="11"/>
        <v>0</v>
      </c>
      <c r="X22" s="270">
        <f t="shared" si="12"/>
        <v>0</v>
      </c>
      <c r="Y22" s="105" t="str">
        <f t="shared" si="13"/>
        <v>0</v>
      </c>
      <c r="Z22" s="270">
        <f t="shared" si="14"/>
        <v>0</v>
      </c>
      <c r="AA22" s="105" t="str">
        <f t="shared" si="15"/>
        <v>0</v>
      </c>
      <c r="AB22" s="270">
        <f t="shared" si="16"/>
        <v>0</v>
      </c>
      <c r="AC22" s="269">
        <f t="shared" si="0"/>
        <v>40</v>
      </c>
    </row>
    <row r="23" spans="1:29" ht="18">
      <c r="A23" s="64" t="str">
        <f>CONCATENATE('بيانات أولية وأسماء الطلاب'!A20)</f>
        <v>14</v>
      </c>
      <c r="B23" s="14" t="str">
        <f>CONCATENATE('بيانات أولية وأسماء الطلاب'!B20)</f>
        <v/>
      </c>
      <c r="C23" s="14" t="str">
        <f>CONCATENATE('بيانات أولية وأسماء الطلاب'!C20)</f>
        <v/>
      </c>
      <c r="D23" s="75"/>
      <c r="E23" s="75"/>
      <c r="F23" s="252">
        <f t="shared" si="1"/>
        <v>0</v>
      </c>
      <c r="G23" s="75"/>
      <c r="H23" s="252">
        <f t="shared" si="2"/>
        <v>0</v>
      </c>
      <c r="I23" s="75"/>
      <c r="J23" s="252">
        <f t="shared" si="3"/>
        <v>0</v>
      </c>
      <c r="K23" s="75"/>
      <c r="L23" s="252">
        <f t="shared" si="4"/>
        <v>0</v>
      </c>
      <c r="M23" s="75"/>
      <c r="N23" s="252">
        <f t="shared" si="5"/>
        <v>0</v>
      </c>
      <c r="O23" s="41">
        <f t="shared" si="17"/>
        <v>0</v>
      </c>
      <c r="Q23" s="269">
        <f t="shared" si="6"/>
        <v>0</v>
      </c>
      <c r="R23" s="269">
        <f>IF('بيانات أولية وأسماء الطلاب'!B20&gt;0,1,0)</f>
        <v>0</v>
      </c>
      <c r="S23" s="105" t="str">
        <f t="shared" si="7"/>
        <v>0</v>
      </c>
      <c r="T23" s="270">
        <f t="shared" si="8"/>
        <v>0</v>
      </c>
      <c r="U23" s="105" t="str">
        <f t="shared" si="9"/>
        <v>0</v>
      </c>
      <c r="V23" s="270">
        <f t="shared" si="10"/>
        <v>0</v>
      </c>
      <c r="W23" s="105" t="str">
        <f t="shared" si="11"/>
        <v>0</v>
      </c>
      <c r="X23" s="270">
        <f t="shared" si="12"/>
        <v>0</v>
      </c>
      <c r="Y23" s="105" t="str">
        <f t="shared" si="13"/>
        <v>0</v>
      </c>
      <c r="Z23" s="270">
        <f t="shared" si="14"/>
        <v>0</v>
      </c>
      <c r="AA23" s="105" t="str">
        <f t="shared" si="15"/>
        <v>0</v>
      </c>
      <c r="AB23" s="270">
        <f t="shared" si="16"/>
        <v>0</v>
      </c>
      <c r="AC23" s="269">
        <f t="shared" si="0"/>
        <v>40</v>
      </c>
    </row>
    <row r="24" spans="1:29" ht="18">
      <c r="A24" s="64" t="str">
        <f>CONCATENATE('بيانات أولية وأسماء الطلاب'!A21)</f>
        <v>15</v>
      </c>
      <c r="B24" s="14" t="str">
        <f>CONCATENATE('بيانات أولية وأسماء الطلاب'!B21)</f>
        <v/>
      </c>
      <c r="C24" s="14" t="str">
        <f>CONCATENATE('بيانات أولية وأسماء الطلاب'!C21)</f>
        <v/>
      </c>
      <c r="D24" s="75"/>
      <c r="E24" s="75"/>
      <c r="F24" s="252">
        <f t="shared" si="1"/>
        <v>0</v>
      </c>
      <c r="G24" s="75"/>
      <c r="H24" s="252">
        <f t="shared" si="2"/>
        <v>0</v>
      </c>
      <c r="I24" s="75"/>
      <c r="J24" s="252">
        <f t="shared" si="3"/>
        <v>0</v>
      </c>
      <c r="K24" s="75"/>
      <c r="L24" s="252">
        <f t="shared" si="4"/>
        <v>0</v>
      </c>
      <c r="M24" s="75"/>
      <c r="N24" s="252">
        <f t="shared" si="5"/>
        <v>0</v>
      </c>
      <c r="O24" s="41">
        <f t="shared" si="17"/>
        <v>0</v>
      </c>
      <c r="Q24" s="269">
        <f t="shared" si="6"/>
        <v>0</v>
      </c>
      <c r="R24" s="269">
        <f>IF('بيانات أولية وأسماء الطلاب'!B21&gt;0,1,0)</f>
        <v>0</v>
      </c>
      <c r="S24" s="105" t="str">
        <f t="shared" si="7"/>
        <v>0</v>
      </c>
      <c r="T24" s="270">
        <f t="shared" si="8"/>
        <v>0</v>
      </c>
      <c r="U24" s="105" t="str">
        <f t="shared" si="9"/>
        <v>0</v>
      </c>
      <c r="V24" s="270">
        <f t="shared" si="10"/>
        <v>0</v>
      </c>
      <c r="W24" s="105" t="str">
        <f t="shared" si="11"/>
        <v>0</v>
      </c>
      <c r="X24" s="270">
        <f t="shared" si="12"/>
        <v>0</v>
      </c>
      <c r="Y24" s="105" t="str">
        <f t="shared" si="13"/>
        <v>0</v>
      </c>
      <c r="Z24" s="270">
        <f t="shared" si="14"/>
        <v>0</v>
      </c>
      <c r="AA24" s="105" t="str">
        <f t="shared" si="15"/>
        <v>0</v>
      </c>
      <c r="AB24" s="270">
        <f t="shared" si="16"/>
        <v>0</v>
      </c>
      <c r="AC24" s="269">
        <f t="shared" si="0"/>
        <v>40</v>
      </c>
    </row>
    <row r="25" spans="1:29" ht="18">
      <c r="A25" s="64" t="str">
        <f>CONCATENATE('بيانات أولية وأسماء الطلاب'!A22)</f>
        <v>16</v>
      </c>
      <c r="B25" s="14" t="str">
        <f>CONCATENATE('بيانات أولية وأسماء الطلاب'!B22)</f>
        <v/>
      </c>
      <c r="C25" s="14" t="str">
        <f>CONCATENATE('بيانات أولية وأسماء الطلاب'!C22)</f>
        <v/>
      </c>
      <c r="D25" s="75"/>
      <c r="E25" s="75"/>
      <c r="F25" s="252">
        <f t="shared" si="1"/>
        <v>0</v>
      </c>
      <c r="G25" s="75"/>
      <c r="H25" s="252">
        <f t="shared" si="2"/>
        <v>0</v>
      </c>
      <c r="I25" s="75"/>
      <c r="J25" s="252">
        <f t="shared" si="3"/>
        <v>0</v>
      </c>
      <c r="K25" s="75"/>
      <c r="L25" s="252">
        <f t="shared" si="4"/>
        <v>0</v>
      </c>
      <c r="M25" s="75"/>
      <c r="N25" s="252">
        <f t="shared" si="5"/>
        <v>0</v>
      </c>
      <c r="O25" s="41">
        <f t="shared" si="17"/>
        <v>0</v>
      </c>
      <c r="Q25" s="269">
        <f t="shared" si="6"/>
        <v>0</v>
      </c>
      <c r="R25" s="269">
        <f>IF('بيانات أولية وأسماء الطلاب'!B22&gt;0,1,0)</f>
        <v>0</v>
      </c>
      <c r="S25" s="105" t="str">
        <f t="shared" si="7"/>
        <v>0</v>
      </c>
      <c r="T25" s="270">
        <f t="shared" si="8"/>
        <v>0</v>
      </c>
      <c r="U25" s="105" t="str">
        <f t="shared" si="9"/>
        <v>0</v>
      </c>
      <c r="V25" s="270">
        <f t="shared" si="10"/>
        <v>0</v>
      </c>
      <c r="W25" s="105" t="str">
        <f t="shared" si="11"/>
        <v>0</v>
      </c>
      <c r="X25" s="270">
        <f t="shared" si="12"/>
        <v>0</v>
      </c>
      <c r="Y25" s="105" t="str">
        <f t="shared" si="13"/>
        <v>0</v>
      </c>
      <c r="Z25" s="270">
        <f t="shared" si="14"/>
        <v>0</v>
      </c>
      <c r="AA25" s="105" t="str">
        <f t="shared" si="15"/>
        <v>0</v>
      </c>
      <c r="AB25" s="270">
        <f t="shared" si="16"/>
        <v>0</v>
      </c>
      <c r="AC25" s="269">
        <f t="shared" si="0"/>
        <v>40</v>
      </c>
    </row>
    <row r="26" spans="1:29" ht="18">
      <c r="A26" s="64" t="str">
        <f>CONCATENATE('بيانات أولية وأسماء الطلاب'!A23)</f>
        <v>17</v>
      </c>
      <c r="B26" s="14" t="str">
        <f>CONCATENATE('بيانات أولية وأسماء الطلاب'!B23)</f>
        <v/>
      </c>
      <c r="C26" s="14" t="str">
        <f>CONCATENATE('بيانات أولية وأسماء الطلاب'!C23)</f>
        <v/>
      </c>
      <c r="D26" s="75"/>
      <c r="E26" s="75"/>
      <c r="F26" s="252">
        <f t="shared" si="1"/>
        <v>0</v>
      </c>
      <c r="G26" s="75"/>
      <c r="H26" s="252">
        <f t="shared" si="2"/>
        <v>0</v>
      </c>
      <c r="I26" s="75"/>
      <c r="J26" s="252">
        <f t="shared" si="3"/>
        <v>0</v>
      </c>
      <c r="K26" s="75"/>
      <c r="L26" s="252">
        <f t="shared" si="4"/>
        <v>0</v>
      </c>
      <c r="M26" s="75"/>
      <c r="N26" s="252">
        <f t="shared" si="5"/>
        <v>0</v>
      </c>
      <c r="O26" s="41">
        <f t="shared" si="17"/>
        <v>0</v>
      </c>
      <c r="Q26" s="269">
        <f t="shared" si="6"/>
        <v>0</v>
      </c>
      <c r="R26" s="269">
        <f>IF('بيانات أولية وأسماء الطلاب'!B23&gt;0,1,0)</f>
        <v>0</v>
      </c>
      <c r="S26" s="105" t="str">
        <f t="shared" si="7"/>
        <v>0</v>
      </c>
      <c r="T26" s="270">
        <f t="shared" si="8"/>
        <v>0</v>
      </c>
      <c r="U26" s="105" t="str">
        <f t="shared" si="9"/>
        <v>0</v>
      </c>
      <c r="V26" s="270">
        <f t="shared" si="10"/>
        <v>0</v>
      </c>
      <c r="W26" s="105" t="str">
        <f t="shared" si="11"/>
        <v>0</v>
      </c>
      <c r="X26" s="270">
        <f t="shared" si="12"/>
        <v>0</v>
      </c>
      <c r="Y26" s="105" t="str">
        <f t="shared" si="13"/>
        <v>0</v>
      </c>
      <c r="Z26" s="270">
        <f t="shared" si="14"/>
        <v>0</v>
      </c>
      <c r="AA26" s="105" t="str">
        <f t="shared" si="15"/>
        <v>0</v>
      </c>
      <c r="AB26" s="270">
        <f t="shared" si="16"/>
        <v>0</v>
      </c>
      <c r="AC26" s="269">
        <f t="shared" si="0"/>
        <v>40</v>
      </c>
    </row>
    <row r="27" spans="1:29" ht="18">
      <c r="A27" s="64" t="str">
        <f>CONCATENATE('بيانات أولية وأسماء الطلاب'!A24)</f>
        <v>18</v>
      </c>
      <c r="B27" s="14" t="str">
        <f>CONCATENATE('بيانات أولية وأسماء الطلاب'!B24)</f>
        <v/>
      </c>
      <c r="C27" s="14" t="str">
        <f>CONCATENATE('بيانات أولية وأسماء الطلاب'!C24)</f>
        <v/>
      </c>
      <c r="D27" s="75"/>
      <c r="E27" s="75"/>
      <c r="F27" s="252">
        <f t="shared" si="1"/>
        <v>0</v>
      </c>
      <c r="G27" s="75"/>
      <c r="H27" s="252">
        <f t="shared" si="2"/>
        <v>0</v>
      </c>
      <c r="I27" s="75"/>
      <c r="J27" s="252">
        <f t="shared" si="3"/>
        <v>0</v>
      </c>
      <c r="K27" s="75"/>
      <c r="L27" s="252">
        <f t="shared" si="4"/>
        <v>0</v>
      </c>
      <c r="M27" s="75"/>
      <c r="N27" s="252">
        <f t="shared" si="5"/>
        <v>0</v>
      </c>
      <c r="O27" s="41">
        <f t="shared" si="17"/>
        <v>0</v>
      </c>
      <c r="Q27" s="269">
        <f t="shared" si="6"/>
        <v>0</v>
      </c>
      <c r="R27" s="269">
        <f>IF('بيانات أولية وأسماء الطلاب'!B24&gt;0,1,0)</f>
        <v>0</v>
      </c>
      <c r="S27" s="105" t="str">
        <f t="shared" si="7"/>
        <v>0</v>
      </c>
      <c r="T27" s="270">
        <f t="shared" si="8"/>
        <v>0</v>
      </c>
      <c r="U27" s="105" t="str">
        <f t="shared" si="9"/>
        <v>0</v>
      </c>
      <c r="V27" s="270">
        <f t="shared" si="10"/>
        <v>0</v>
      </c>
      <c r="W27" s="105" t="str">
        <f t="shared" si="11"/>
        <v>0</v>
      </c>
      <c r="X27" s="270">
        <f t="shared" si="12"/>
        <v>0</v>
      </c>
      <c r="Y27" s="105" t="str">
        <f t="shared" si="13"/>
        <v>0</v>
      </c>
      <c r="Z27" s="270">
        <f t="shared" si="14"/>
        <v>0</v>
      </c>
      <c r="AA27" s="105" t="str">
        <f t="shared" si="15"/>
        <v>0</v>
      </c>
      <c r="AB27" s="270">
        <f t="shared" si="16"/>
        <v>0</v>
      </c>
      <c r="AC27" s="269">
        <f t="shared" si="0"/>
        <v>40</v>
      </c>
    </row>
    <row r="28" spans="1:29" ht="18">
      <c r="A28" s="64" t="str">
        <f>CONCATENATE('بيانات أولية وأسماء الطلاب'!A25)</f>
        <v>19</v>
      </c>
      <c r="B28" s="14" t="str">
        <f>CONCATENATE('بيانات أولية وأسماء الطلاب'!B25)</f>
        <v/>
      </c>
      <c r="C28" s="14" t="str">
        <f>CONCATENATE('بيانات أولية وأسماء الطلاب'!C25)</f>
        <v/>
      </c>
      <c r="D28" s="75"/>
      <c r="E28" s="75"/>
      <c r="F28" s="252">
        <f t="shared" si="1"/>
        <v>0</v>
      </c>
      <c r="G28" s="75"/>
      <c r="H28" s="252">
        <f t="shared" si="2"/>
        <v>0</v>
      </c>
      <c r="I28" s="75"/>
      <c r="J28" s="252">
        <f t="shared" si="3"/>
        <v>0</v>
      </c>
      <c r="K28" s="75"/>
      <c r="L28" s="252">
        <f t="shared" si="4"/>
        <v>0</v>
      </c>
      <c r="M28" s="75"/>
      <c r="N28" s="252">
        <f t="shared" si="5"/>
        <v>0</v>
      </c>
      <c r="O28" s="41">
        <f t="shared" si="17"/>
        <v>0</v>
      </c>
      <c r="Q28" s="269">
        <f t="shared" si="6"/>
        <v>0</v>
      </c>
      <c r="R28" s="269">
        <f>IF('بيانات أولية وأسماء الطلاب'!B25&gt;0,1,0)</f>
        <v>0</v>
      </c>
      <c r="S28" s="105" t="str">
        <f t="shared" si="7"/>
        <v>0</v>
      </c>
      <c r="T28" s="270">
        <f t="shared" si="8"/>
        <v>0</v>
      </c>
      <c r="U28" s="105" t="str">
        <f t="shared" si="9"/>
        <v>0</v>
      </c>
      <c r="V28" s="270">
        <f t="shared" si="10"/>
        <v>0</v>
      </c>
      <c r="W28" s="105" t="str">
        <f t="shared" si="11"/>
        <v>0</v>
      </c>
      <c r="X28" s="270">
        <f t="shared" si="12"/>
        <v>0</v>
      </c>
      <c r="Y28" s="105" t="str">
        <f t="shared" si="13"/>
        <v>0</v>
      </c>
      <c r="Z28" s="270">
        <f t="shared" si="14"/>
        <v>0</v>
      </c>
      <c r="AA28" s="105" t="str">
        <f t="shared" si="15"/>
        <v>0</v>
      </c>
      <c r="AB28" s="270">
        <f t="shared" si="16"/>
        <v>0</v>
      </c>
      <c r="AC28" s="269">
        <f t="shared" si="0"/>
        <v>40</v>
      </c>
    </row>
    <row r="29" spans="1:29" ht="18">
      <c r="A29" s="64" t="str">
        <f>CONCATENATE('بيانات أولية وأسماء الطلاب'!A26)</f>
        <v>20</v>
      </c>
      <c r="B29" s="14" t="str">
        <f>CONCATENATE('بيانات أولية وأسماء الطلاب'!B26)</f>
        <v/>
      </c>
      <c r="C29" s="14" t="str">
        <f>CONCATENATE('بيانات أولية وأسماء الطلاب'!C26)</f>
        <v/>
      </c>
      <c r="D29" s="75"/>
      <c r="E29" s="75"/>
      <c r="F29" s="252">
        <f t="shared" si="1"/>
        <v>0</v>
      </c>
      <c r="G29" s="75"/>
      <c r="H29" s="252">
        <f t="shared" si="2"/>
        <v>0</v>
      </c>
      <c r="I29" s="75"/>
      <c r="J29" s="252">
        <f t="shared" si="3"/>
        <v>0</v>
      </c>
      <c r="K29" s="75"/>
      <c r="L29" s="252">
        <f t="shared" si="4"/>
        <v>0</v>
      </c>
      <c r="M29" s="75"/>
      <c r="N29" s="252">
        <f t="shared" si="5"/>
        <v>0</v>
      </c>
      <c r="O29" s="41">
        <f t="shared" si="17"/>
        <v>0</v>
      </c>
      <c r="Q29" s="269">
        <f t="shared" si="6"/>
        <v>0</v>
      </c>
      <c r="R29" s="269">
        <f>IF('بيانات أولية وأسماء الطلاب'!B26&gt;0,1,0)</f>
        <v>0</v>
      </c>
      <c r="S29" s="105" t="str">
        <f t="shared" si="7"/>
        <v>0</v>
      </c>
      <c r="T29" s="270">
        <f t="shared" si="8"/>
        <v>0</v>
      </c>
      <c r="U29" s="105" t="str">
        <f t="shared" si="9"/>
        <v>0</v>
      </c>
      <c r="V29" s="270">
        <f t="shared" si="10"/>
        <v>0</v>
      </c>
      <c r="W29" s="105" t="str">
        <f t="shared" si="11"/>
        <v>0</v>
      </c>
      <c r="X29" s="270">
        <f t="shared" si="12"/>
        <v>0</v>
      </c>
      <c r="Y29" s="105" t="str">
        <f t="shared" si="13"/>
        <v>0</v>
      </c>
      <c r="Z29" s="270">
        <f t="shared" si="14"/>
        <v>0</v>
      </c>
      <c r="AA29" s="105" t="str">
        <f t="shared" si="15"/>
        <v>0</v>
      </c>
      <c r="AB29" s="270">
        <f t="shared" si="16"/>
        <v>0</v>
      </c>
      <c r="AC29" s="269">
        <f t="shared" si="0"/>
        <v>40</v>
      </c>
    </row>
    <row r="30" spans="1:29" ht="18">
      <c r="A30" s="64" t="str">
        <f>CONCATENATE('بيانات أولية وأسماء الطلاب'!A27)</f>
        <v>21</v>
      </c>
      <c r="B30" s="14" t="str">
        <f>CONCATENATE('بيانات أولية وأسماء الطلاب'!B27)</f>
        <v/>
      </c>
      <c r="C30" s="14" t="str">
        <f>CONCATENATE('بيانات أولية وأسماء الطلاب'!C27)</f>
        <v/>
      </c>
      <c r="D30" s="75"/>
      <c r="E30" s="75"/>
      <c r="F30" s="252">
        <f t="shared" si="1"/>
        <v>0</v>
      </c>
      <c r="G30" s="75"/>
      <c r="H30" s="252">
        <f t="shared" si="2"/>
        <v>0</v>
      </c>
      <c r="I30" s="75"/>
      <c r="J30" s="252">
        <f t="shared" si="3"/>
        <v>0</v>
      </c>
      <c r="K30" s="75"/>
      <c r="L30" s="252">
        <f t="shared" si="4"/>
        <v>0</v>
      </c>
      <c r="M30" s="75"/>
      <c r="N30" s="252">
        <f t="shared" si="5"/>
        <v>0</v>
      </c>
      <c r="O30" s="41">
        <f t="shared" si="17"/>
        <v>0</v>
      </c>
      <c r="Q30" s="269">
        <f t="shared" si="6"/>
        <v>0</v>
      </c>
      <c r="R30" s="269">
        <f>IF('بيانات أولية وأسماء الطلاب'!B27&gt;0,1,0)</f>
        <v>0</v>
      </c>
      <c r="S30" s="105" t="str">
        <f t="shared" si="7"/>
        <v>0</v>
      </c>
      <c r="T30" s="270">
        <f t="shared" si="8"/>
        <v>0</v>
      </c>
      <c r="U30" s="105" t="str">
        <f t="shared" si="9"/>
        <v>0</v>
      </c>
      <c r="V30" s="270">
        <f t="shared" si="10"/>
        <v>0</v>
      </c>
      <c r="W30" s="105" t="str">
        <f t="shared" si="11"/>
        <v>0</v>
      </c>
      <c r="X30" s="270">
        <f t="shared" si="12"/>
        <v>0</v>
      </c>
      <c r="Y30" s="105" t="str">
        <f t="shared" si="13"/>
        <v>0</v>
      </c>
      <c r="Z30" s="270">
        <f t="shared" si="14"/>
        <v>0</v>
      </c>
      <c r="AA30" s="105" t="str">
        <f t="shared" si="15"/>
        <v>0</v>
      </c>
      <c r="AB30" s="270">
        <f t="shared" si="16"/>
        <v>0</v>
      </c>
      <c r="AC30" s="269">
        <f t="shared" si="0"/>
        <v>40</v>
      </c>
    </row>
    <row r="31" spans="1:29" ht="18">
      <c r="A31" s="64" t="str">
        <f>CONCATENATE('بيانات أولية وأسماء الطلاب'!A28)</f>
        <v>22</v>
      </c>
      <c r="B31" s="14" t="str">
        <f>CONCATENATE('بيانات أولية وأسماء الطلاب'!B28)</f>
        <v/>
      </c>
      <c r="C31" s="14" t="str">
        <f>CONCATENATE('بيانات أولية وأسماء الطلاب'!C28)</f>
        <v/>
      </c>
      <c r="D31" s="75"/>
      <c r="E31" s="75"/>
      <c r="F31" s="252">
        <f t="shared" si="1"/>
        <v>0</v>
      </c>
      <c r="G31" s="75"/>
      <c r="H31" s="252">
        <f t="shared" si="2"/>
        <v>0</v>
      </c>
      <c r="I31" s="75"/>
      <c r="J31" s="252">
        <f t="shared" si="3"/>
        <v>0</v>
      </c>
      <c r="K31" s="75"/>
      <c r="L31" s="252">
        <f t="shared" si="4"/>
        <v>0</v>
      </c>
      <c r="M31" s="75"/>
      <c r="N31" s="252">
        <f t="shared" si="5"/>
        <v>0</v>
      </c>
      <c r="O31" s="41">
        <f t="shared" si="17"/>
        <v>0</v>
      </c>
      <c r="Q31" s="269">
        <f t="shared" si="6"/>
        <v>0</v>
      </c>
      <c r="R31" s="269">
        <f>IF('بيانات أولية وأسماء الطلاب'!B28&gt;0,1,0)</f>
        <v>0</v>
      </c>
      <c r="S31" s="105" t="str">
        <f t="shared" si="7"/>
        <v>0</v>
      </c>
      <c r="T31" s="270">
        <f t="shared" si="8"/>
        <v>0</v>
      </c>
      <c r="U31" s="105" t="str">
        <f t="shared" si="9"/>
        <v>0</v>
      </c>
      <c r="V31" s="270">
        <f t="shared" si="10"/>
        <v>0</v>
      </c>
      <c r="W31" s="105" t="str">
        <f t="shared" si="11"/>
        <v>0</v>
      </c>
      <c r="X31" s="270">
        <f t="shared" si="12"/>
        <v>0</v>
      </c>
      <c r="Y31" s="105" t="str">
        <f t="shared" si="13"/>
        <v>0</v>
      </c>
      <c r="Z31" s="270">
        <f t="shared" si="14"/>
        <v>0</v>
      </c>
      <c r="AA31" s="105" t="str">
        <f t="shared" si="15"/>
        <v>0</v>
      </c>
      <c r="AB31" s="270">
        <f t="shared" si="16"/>
        <v>0</v>
      </c>
      <c r="AC31" s="269">
        <f t="shared" si="0"/>
        <v>40</v>
      </c>
    </row>
    <row r="32" spans="1:29" ht="18">
      <c r="A32" s="64" t="str">
        <f>CONCATENATE('بيانات أولية وأسماء الطلاب'!A29)</f>
        <v>23</v>
      </c>
      <c r="B32" s="14" t="str">
        <f>CONCATENATE('بيانات أولية وأسماء الطلاب'!B29)</f>
        <v/>
      </c>
      <c r="C32" s="14" t="str">
        <f>CONCATENATE('بيانات أولية وأسماء الطلاب'!C29)</f>
        <v/>
      </c>
      <c r="D32" s="75"/>
      <c r="E32" s="75"/>
      <c r="F32" s="252">
        <f t="shared" si="1"/>
        <v>0</v>
      </c>
      <c r="G32" s="75"/>
      <c r="H32" s="252">
        <f t="shared" si="2"/>
        <v>0</v>
      </c>
      <c r="I32" s="75"/>
      <c r="J32" s="252">
        <f t="shared" si="3"/>
        <v>0</v>
      </c>
      <c r="K32" s="75"/>
      <c r="L32" s="252">
        <f t="shared" si="4"/>
        <v>0</v>
      </c>
      <c r="M32" s="75"/>
      <c r="N32" s="252">
        <f t="shared" si="5"/>
        <v>0</v>
      </c>
      <c r="O32" s="41">
        <f t="shared" si="17"/>
        <v>0</v>
      </c>
      <c r="Q32" s="269">
        <f t="shared" si="6"/>
        <v>0</v>
      </c>
      <c r="R32" s="269">
        <f>IF('بيانات أولية وأسماء الطلاب'!B29&gt;0,1,0)</f>
        <v>0</v>
      </c>
      <c r="S32" s="105" t="str">
        <f t="shared" si="7"/>
        <v>0</v>
      </c>
      <c r="T32" s="270">
        <f t="shared" si="8"/>
        <v>0</v>
      </c>
      <c r="U32" s="105" t="str">
        <f t="shared" si="9"/>
        <v>0</v>
      </c>
      <c r="V32" s="270">
        <f t="shared" si="10"/>
        <v>0</v>
      </c>
      <c r="W32" s="105" t="str">
        <f t="shared" si="11"/>
        <v>0</v>
      </c>
      <c r="X32" s="270">
        <f t="shared" si="12"/>
        <v>0</v>
      </c>
      <c r="Y32" s="105" t="str">
        <f t="shared" si="13"/>
        <v>0</v>
      </c>
      <c r="Z32" s="270">
        <f t="shared" si="14"/>
        <v>0</v>
      </c>
      <c r="AA32" s="105" t="str">
        <f t="shared" si="15"/>
        <v>0</v>
      </c>
      <c r="AB32" s="270">
        <f t="shared" si="16"/>
        <v>0</v>
      </c>
      <c r="AC32" s="269">
        <f t="shared" si="0"/>
        <v>40</v>
      </c>
    </row>
    <row r="33" spans="1:29" ht="18">
      <c r="A33" s="64" t="str">
        <f>CONCATENATE('بيانات أولية وأسماء الطلاب'!A30)</f>
        <v>24</v>
      </c>
      <c r="B33" s="14" t="str">
        <f>CONCATENATE('بيانات أولية وأسماء الطلاب'!B30)</f>
        <v/>
      </c>
      <c r="C33" s="14" t="str">
        <f>CONCATENATE('بيانات أولية وأسماء الطلاب'!C30)</f>
        <v/>
      </c>
      <c r="D33" s="75"/>
      <c r="E33" s="75"/>
      <c r="F33" s="252">
        <f t="shared" si="1"/>
        <v>0</v>
      </c>
      <c r="G33" s="75"/>
      <c r="H33" s="252">
        <f t="shared" si="2"/>
        <v>0</v>
      </c>
      <c r="I33" s="75"/>
      <c r="J33" s="252">
        <f t="shared" si="3"/>
        <v>0</v>
      </c>
      <c r="K33" s="75"/>
      <c r="L33" s="252">
        <f t="shared" si="4"/>
        <v>0</v>
      </c>
      <c r="M33" s="75"/>
      <c r="N33" s="252">
        <f t="shared" si="5"/>
        <v>0</v>
      </c>
      <c r="O33" s="41">
        <f t="shared" si="17"/>
        <v>0</v>
      </c>
      <c r="Q33" s="269">
        <f t="shared" si="6"/>
        <v>0</v>
      </c>
      <c r="R33" s="269">
        <f>IF('بيانات أولية وأسماء الطلاب'!B30&gt;0,1,0)</f>
        <v>0</v>
      </c>
      <c r="S33" s="105" t="str">
        <f t="shared" si="7"/>
        <v>0</v>
      </c>
      <c r="T33" s="270">
        <f t="shared" si="8"/>
        <v>0</v>
      </c>
      <c r="U33" s="105" t="str">
        <f t="shared" si="9"/>
        <v>0</v>
      </c>
      <c r="V33" s="270">
        <f t="shared" si="10"/>
        <v>0</v>
      </c>
      <c r="W33" s="105" t="str">
        <f t="shared" si="11"/>
        <v>0</v>
      </c>
      <c r="X33" s="270">
        <f t="shared" si="12"/>
        <v>0</v>
      </c>
      <c r="Y33" s="105" t="str">
        <f t="shared" si="13"/>
        <v>0</v>
      </c>
      <c r="Z33" s="270">
        <f t="shared" si="14"/>
        <v>0</v>
      </c>
      <c r="AA33" s="105" t="str">
        <f t="shared" si="15"/>
        <v>0</v>
      </c>
      <c r="AB33" s="270">
        <f t="shared" si="16"/>
        <v>0</v>
      </c>
      <c r="AC33" s="269">
        <f t="shared" si="0"/>
        <v>40</v>
      </c>
    </row>
    <row r="34" spans="1:29" ht="18">
      <c r="A34" s="64" t="str">
        <f>CONCATENATE('بيانات أولية وأسماء الطلاب'!A31)</f>
        <v>25</v>
      </c>
      <c r="B34" s="14" t="str">
        <f>CONCATENATE('بيانات أولية وأسماء الطلاب'!B31)</f>
        <v/>
      </c>
      <c r="C34" s="14" t="str">
        <f>CONCATENATE('بيانات أولية وأسماء الطلاب'!C31)</f>
        <v/>
      </c>
      <c r="D34" s="75"/>
      <c r="E34" s="75"/>
      <c r="F34" s="252">
        <f t="shared" si="1"/>
        <v>0</v>
      </c>
      <c r="G34" s="75"/>
      <c r="H34" s="252">
        <f t="shared" si="2"/>
        <v>0</v>
      </c>
      <c r="I34" s="75"/>
      <c r="J34" s="252">
        <f t="shared" si="3"/>
        <v>0</v>
      </c>
      <c r="K34" s="75"/>
      <c r="L34" s="252">
        <f t="shared" si="4"/>
        <v>0</v>
      </c>
      <c r="M34" s="75"/>
      <c r="N34" s="252">
        <f t="shared" si="5"/>
        <v>0</v>
      </c>
      <c r="O34" s="41">
        <f t="shared" si="17"/>
        <v>0</v>
      </c>
      <c r="Q34" s="269">
        <f t="shared" si="6"/>
        <v>0</v>
      </c>
      <c r="R34" s="269">
        <f>IF('بيانات أولية وأسماء الطلاب'!B31&gt;0,1,0)</f>
        <v>0</v>
      </c>
      <c r="S34" s="105" t="str">
        <f t="shared" si="7"/>
        <v>0</v>
      </c>
      <c r="T34" s="270">
        <f t="shared" si="8"/>
        <v>0</v>
      </c>
      <c r="U34" s="105" t="str">
        <f t="shared" si="9"/>
        <v>0</v>
      </c>
      <c r="V34" s="270">
        <f t="shared" si="10"/>
        <v>0</v>
      </c>
      <c r="W34" s="105" t="str">
        <f t="shared" si="11"/>
        <v>0</v>
      </c>
      <c r="X34" s="270">
        <f t="shared" si="12"/>
        <v>0</v>
      </c>
      <c r="Y34" s="105" t="str">
        <f t="shared" si="13"/>
        <v>0</v>
      </c>
      <c r="Z34" s="270">
        <f t="shared" si="14"/>
        <v>0</v>
      </c>
      <c r="AA34" s="105" t="str">
        <f t="shared" si="15"/>
        <v>0</v>
      </c>
      <c r="AB34" s="270">
        <f t="shared" si="16"/>
        <v>0</v>
      </c>
      <c r="AC34" s="269">
        <f t="shared" si="0"/>
        <v>40</v>
      </c>
    </row>
    <row r="35" spans="1:29" ht="18">
      <c r="A35" s="64" t="str">
        <f>CONCATENATE('بيانات أولية وأسماء الطلاب'!A32)</f>
        <v>26</v>
      </c>
      <c r="B35" s="14" t="str">
        <f>CONCATENATE('بيانات أولية وأسماء الطلاب'!B32)</f>
        <v/>
      </c>
      <c r="C35" s="14" t="str">
        <f>CONCATENATE('بيانات أولية وأسماء الطلاب'!C32)</f>
        <v/>
      </c>
      <c r="D35" s="75"/>
      <c r="E35" s="75"/>
      <c r="F35" s="252">
        <f t="shared" si="1"/>
        <v>0</v>
      </c>
      <c r="G35" s="75"/>
      <c r="H35" s="252">
        <f t="shared" si="2"/>
        <v>0</v>
      </c>
      <c r="I35" s="75"/>
      <c r="J35" s="252">
        <f t="shared" si="3"/>
        <v>0</v>
      </c>
      <c r="K35" s="75"/>
      <c r="L35" s="252">
        <f t="shared" si="4"/>
        <v>0</v>
      </c>
      <c r="M35" s="75"/>
      <c r="N35" s="252">
        <f t="shared" si="5"/>
        <v>0</v>
      </c>
      <c r="O35" s="41">
        <f t="shared" si="17"/>
        <v>0</v>
      </c>
      <c r="Q35" s="269">
        <f t="shared" si="6"/>
        <v>0</v>
      </c>
      <c r="R35" s="269">
        <f>IF('بيانات أولية وأسماء الطلاب'!B32&gt;0,1,0)</f>
        <v>0</v>
      </c>
      <c r="S35" s="105" t="str">
        <f t="shared" si="7"/>
        <v>0</v>
      </c>
      <c r="T35" s="270">
        <f t="shared" si="8"/>
        <v>0</v>
      </c>
      <c r="U35" s="105" t="str">
        <f t="shared" si="9"/>
        <v>0</v>
      </c>
      <c r="V35" s="270">
        <f t="shared" si="10"/>
        <v>0</v>
      </c>
      <c r="W35" s="105" t="str">
        <f t="shared" si="11"/>
        <v>0</v>
      </c>
      <c r="X35" s="270">
        <f t="shared" si="12"/>
        <v>0</v>
      </c>
      <c r="Y35" s="105" t="str">
        <f t="shared" si="13"/>
        <v>0</v>
      </c>
      <c r="Z35" s="270">
        <f t="shared" si="14"/>
        <v>0</v>
      </c>
      <c r="AA35" s="105" t="str">
        <f t="shared" si="15"/>
        <v>0</v>
      </c>
      <c r="AB35" s="270">
        <f t="shared" si="16"/>
        <v>0</v>
      </c>
      <c r="AC35" s="269">
        <f t="shared" si="0"/>
        <v>40</v>
      </c>
    </row>
    <row r="36" spans="1:29" ht="18">
      <c r="A36" s="64" t="str">
        <f>CONCATENATE('بيانات أولية وأسماء الطلاب'!A33)</f>
        <v>27</v>
      </c>
      <c r="B36" s="14" t="str">
        <f>CONCATENATE('بيانات أولية وأسماء الطلاب'!B33)</f>
        <v/>
      </c>
      <c r="C36" s="14" t="str">
        <f>CONCATENATE('بيانات أولية وأسماء الطلاب'!C33)</f>
        <v/>
      </c>
      <c r="D36" s="75"/>
      <c r="E36" s="75"/>
      <c r="F36" s="252">
        <f t="shared" si="1"/>
        <v>0</v>
      </c>
      <c r="G36" s="75"/>
      <c r="H36" s="252">
        <f t="shared" si="2"/>
        <v>0</v>
      </c>
      <c r="I36" s="75"/>
      <c r="J36" s="252">
        <f t="shared" si="3"/>
        <v>0</v>
      </c>
      <c r="K36" s="75"/>
      <c r="L36" s="252">
        <f t="shared" si="4"/>
        <v>0</v>
      </c>
      <c r="M36" s="75"/>
      <c r="N36" s="252">
        <f t="shared" si="5"/>
        <v>0</v>
      </c>
      <c r="O36" s="41">
        <f t="shared" si="17"/>
        <v>0</v>
      </c>
      <c r="Q36" s="269">
        <f t="shared" si="6"/>
        <v>0</v>
      </c>
      <c r="R36" s="269">
        <f>IF('بيانات أولية وأسماء الطلاب'!B33&gt;0,1,0)</f>
        <v>0</v>
      </c>
      <c r="S36" s="105" t="str">
        <f t="shared" si="7"/>
        <v>0</v>
      </c>
      <c r="T36" s="270">
        <f t="shared" si="8"/>
        <v>0</v>
      </c>
      <c r="U36" s="105" t="str">
        <f t="shared" si="9"/>
        <v>0</v>
      </c>
      <c r="V36" s="270">
        <f t="shared" si="10"/>
        <v>0</v>
      </c>
      <c r="W36" s="105" t="str">
        <f t="shared" si="11"/>
        <v>0</v>
      </c>
      <c r="X36" s="270">
        <f t="shared" si="12"/>
        <v>0</v>
      </c>
      <c r="Y36" s="105" t="str">
        <f t="shared" si="13"/>
        <v>0</v>
      </c>
      <c r="Z36" s="270">
        <f t="shared" si="14"/>
        <v>0</v>
      </c>
      <c r="AA36" s="105" t="str">
        <f t="shared" si="15"/>
        <v>0</v>
      </c>
      <c r="AB36" s="270">
        <f t="shared" si="16"/>
        <v>0</v>
      </c>
      <c r="AC36" s="269">
        <f t="shared" si="0"/>
        <v>40</v>
      </c>
    </row>
    <row r="37" spans="1:29" ht="18">
      <c r="A37" s="64" t="str">
        <f>CONCATENATE('بيانات أولية وأسماء الطلاب'!A34)</f>
        <v>28</v>
      </c>
      <c r="B37" s="14" t="str">
        <f>CONCATENATE('بيانات أولية وأسماء الطلاب'!B34)</f>
        <v/>
      </c>
      <c r="C37" s="14" t="str">
        <f>CONCATENATE('بيانات أولية وأسماء الطلاب'!C34)</f>
        <v/>
      </c>
      <c r="D37" s="75"/>
      <c r="E37" s="75"/>
      <c r="F37" s="252">
        <f t="shared" si="1"/>
        <v>0</v>
      </c>
      <c r="G37" s="75"/>
      <c r="H37" s="252">
        <f t="shared" si="2"/>
        <v>0</v>
      </c>
      <c r="I37" s="75"/>
      <c r="J37" s="252">
        <f t="shared" si="3"/>
        <v>0</v>
      </c>
      <c r="K37" s="75"/>
      <c r="L37" s="252">
        <f t="shared" si="4"/>
        <v>0</v>
      </c>
      <c r="M37" s="75"/>
      <c r="N37" s="252">
        <f t="shared" si="5"/>
        <v>0</v>
      </c>
      <c r="O37" s="41">
        <f t="shared" si="17"/>
        <v>0</v>
      </c>
      <c r="Q37" s="269">
        <f t="shared" si="6"/>
        <v>0</v>
      </c>
      <c r="R37" s="269">
        <f>IF('بيانات أولية وأسماء الطلاب'!B34&gt;0,1,0)</f>
        <v>0</v>
      </c>
      <c r="S37" s="105" t="str">
        <f t="shared" si="7"/>
        <v>0</v>
      </c>
      <c r="T37" s="270">
        <f t="shared" si="8"/>
        <v>0</v>
      </c>
      <c r="U37" s="105" t="str">
        <f t="shared" si="9"/>
        <v>0</v>
      </c>
      <c r="V37" s="270">
        <f t="shared" si="10"/>
        <v>0</v>
      </c>
      <c r="W37" s="105" t="str">
        <f t="shared" si="11"/>
        <v>0</v>
      </c>
      <c r="X37" s="270">
        <f t="shared" si="12"/>
        <v>0</v>
      </c>
      <c r="Y37" s="105" t="str">
        <f t="shared" si="13"/>
        <v>0</v>
      </c>
      <c r="Z37" s="270">
        <f t="shared" si="14"/>
        <v>0</v>
      </c>
      <c r="AA37" s="105" t="str">
        <f t="shared" si="15"/>
        <v>0</v>
      </c>
      <c r="AB37" s="270">
        <f t="shared" si="16"/>
        <v>0</v>
      </c>
      <c r="AC37" s="269">
        <f t="shared" si="0"/>
        <v>40</v>
      </c>
    </row>
    <row r="38" spans="1:29" ht="18">
      <c r="A38" s="64" t="str">
        <f>CONCATENATE('بيانات أولية وأسماء الطلاب'!A35)</f>
        <v>29</v>
      </c>
      <c r="B38" s="14" t="str">
        <f>CONCATENATE('بيانات أولية وأسماء الطلاب'!B35)</f>
        <v/>
      </c>
      <c r="C38" s="14" t="str">
        <f>CONCATENATE('بيانات أولية وأسماء الطلاب'!C35)</f>
        <v/>
      </c>
      <c r="D38" s="75"/>
      <c r="E38" s="75"/>
      <c r="F38" s="252">
        <f t="shared" si="1"/>
        <v>0</v>
      </c>
      <c r="G38" s="75"/>
      <c r="H38" s="252">
        <f t="shared" si="2"/>
        <v>0</v>
      </c>
      <c r="I38" s="75"/>
      <c r="J38" s="252">
        <f t="shared" si="3"/>
        <v>0</v>
      </c>
      <c r="K38" s="75"/>
      <c r="L38" s="252">
        <f t="shared" si="4"/>
        <v>0</v>
      </c>
      <c r="M38" s="75"/>
      <c r="N38" s="252">
        <f t="shared" si="5"/>
        <v>0</v>
      </c>
      <c r="O38" s="41">
        <f t="shared" si="17"/>
        <v>0</v>
      </c>
      <c r="Q38" s="269">
        <f t="shared" si="6"/>
        <v>0</v>
      </c>
      <c r="R38" s="269">
        <f>IF('بيانات أولية وأسماء الطلاب'!B35&gt;0,1,0)</f>
        <v>0</v>
      </c>
      <c r="S38" s="105" t="str">
        <f t="shared" si="7"/>
        <v>0</v>
      </c>
      <c r="T38" s="270">
        <f t="shared" si="8"/>
        <v>0</v>
      </c>
      <c r="U38" s="105" t="str">
        <f t="shared" si="9"/>
        <v>0</v>
      </c>
      <c r="V38" s="270">
        <f t="shared" si="10"/>
        <v>0</v>
      </c>
      <c r="W38" s="105" t="str">
        <f t="shared" si="11"/>
        <v>0</v>
      </c>
      <c r="X38" s="270">
        <f t="shared" si="12"/>
        <v>0</v>
      </c>
      <c r="Y38" s="105" t="str">
        <f t="shared" si="13"/>
        <v>0</v>
      </c>
      <c r="Z38" s="270">
        <f t="shared" si="14"/>
        <v>0</v>
      </c>
      <c r="AA38" s="105" t="str">
        <f t="shared" si="15"/>
        <v>0</v>
      </c>
      <c r="AB38" s="270">
        <f t="shared" si="16"/>
        <v>0</v>
      </c>
      <c r="AC38" s="269">
        <f t="shared" si="0"/>
        <v>40</v>
      </c>
    </row>
    <row r="39" spans="1:29" ht="18">
      <c r="A39" s="64" t="str">
        <f>CONCATENATE('بيانات أولية وأسماء الطلاب'!A36)</f>
        <v>30</v>
      </c>
      <c r="B39" s="14" t="str">
        <f>CONCATENATE('بيانات أولية وأسماء الطلاب'!B36)</f>
        <v/>
      </c>
      <c r="C39" s="14" t="str">
        <f>CONCATENATE('بيانات أولية وأسماء الطلاب'!C36)</f>
        <v/>
      </c>
      <c r="D39" s="75"/>
      <c r="E39" s="75"/>
      <c r="F39" s="252">
        <f t="shared" si="1"/>
        <v>0</v>
      </c>
      <c r="G39" s="75"/>
      <c r="H39" s="252">
        <f t="shared" si="2"/>
        <v>0</v>
      </c>
      <c r="I39" s="75"/>
      <c r="J39" s="252">
        <f t="shared" si="3"/>
        <v>0</v>
      </c>
      <c r="K39" s="75"/>
      <c r="L39" s="252">
        <f t="shared" si="4"/>
        <v>0</v>
      </c>
      <c r="M39" s="75"/>
      <c r="N39" s="252">
        <f t="shared" si="5"/>
        <v>0</v>
      </c>
      <c r="O39" s="41">
        <f t="shared" si="17"/>
        <v>0</v>
      </c>
      <c r="Q39" s="269">
        <f t="shared" si="6"/>
        <v>0</v>
      </c>
      <c r="R39" s="269">
        <f>IF('بيانات أولية وأسماء الطلاب'!B36&gt;0,1,0)</f>
        <v>0</v>
      </c>
      <c r="S39" s="105" t="str">
        <f t="shared" si="7"/>
        <v>0</v>
      </c>
      <c r="T39" s="270">
        <f t="shared" si="8"/>
        <v>0</v>
      </c>
      <c r="U39" s="105" t="str">
        <f t="shared" si="9"/>
        <v>0</v>
      </c>
      <c r="V39" s="270">
        <f t="shared" si="10"/>
        <v>0</v>
      </c>
      <c r="W39" s="105" t="str">
        <f t="shared" si="11"/>
        <v>0</v>
      </c>
      <c r="X39" s="270">
        <f t="shared" si="12"/>
        <v>0</v>
      </c>
      <c r="Y39" s="105" t="str">
        <f t="shared" si="13"/>
        <v>0</v>
      </c>
      <c r="Z39" s="270">
        <f t="shared" si="14"/>
        <v>0</v>
      </c>
      <c r="AA39" s="105" t="str">
        <f t="shared" si="15"/>
        <v>0</v>
      </c>
      <c r="AB39" s="270">
        <f t="shared" si="16"/>
        <v>0</v>
      </c>
      <c r="AC39" s="269">
        <f t="shared" si="0"/>
        <v>40</v>
      </c>
    </row>
    <row r="40" spans="1:29" ht="18">
      <c r="A40" s="64" t="str">
        <f>CONCATENATE('بيانات أولية وأسماء الطلاب'!A37)</f>
        <v>31</v>
      </c>
      <c r="B40" s="14" t="str">
        <f>CONCATENATE('بيانات أولية وأسماء الطلاب'!B37)</f>
        <v/>
      </c>
      <c r="C40" s="14" t="str">
        <f>CONCATENATE('بيانات أولية وأسماء الطلاب'!C37)</f>
        <v/>
      </c>
      <c r="D40" s="75"/>
      <c r="E40" s="75"/>
      <c r="F40" s="252">
        <f t="shared" si="1"/>
        <v>0</v>
      </c>
      <c r="G40" s="75"/>
      <c r="H40" s="252">
        <f t="shared" si="2"/>
        <v>0</v>
      </c>
      <c r="I40" s="75"/>
      <c r="J40" s="252">
        <f t="shared" si="3"/>
        <v>0</v>
      </c>
      <c r="K40" s="75"/>
      <c r="L40" s="252">
        <f t="shared" si="4"/>
        <v>0</v>
      </c>
      <c r="M40" s="75"/>
      <c r="N40" s="252">
        <f t="shared" si="5"/>
        <v>0</v>
      </c>
      <c r="O40" s="41">
        <f t="shared" si="17"/>
        <v>0</v>
      </c>
      <c r="Q40" s="269">
        <f t="shared" si="6"/>
        <v>0</v>
      </c>
      <c r="R40" s="269">
        <f>IF('بيانات أولية وأسماء الطلاب'!B37&gt;0,1,0)</f>
        <v>0</v>
      </c>
      <c r="S40" s="105" t="str">
        <f t="shared" si="7"/>
        <v>0</v>
      </c>
      <c r="T40" s="270">
        <f t="shared" si="8"/>
        <v>0</v>
      </c>
      <c r="U40" s="105" t="str">
        <f t="shared" si="9"/>
        <v>0</v>
      </c>
      <c r="V40" s="270">
        <f t="shared" si="10"/>
        <v>0</v>
      </c>
      <c r="W40" s="105" t="str">
        <f t="shared" si="11"/>
        <v>0</v>
      </c>
      <c r="X40" s="270">
        <f t="shared" si="12"/>
        <v>0</v>
      </c>
      <c r="Y40" s="105" t="str">
        <f t="shared" si="13"/>
        <v>0</v>
      </c>
      <c r="Z40" s="270">
        <f t="shared" si="14"/>
        <v>0</v>
      </c>
      <c r="AA40" s="105" t="str">
        <f t="shared" si="15"/>
        <v>0</v>
      </c>
      <c r="AB40" s="270">
        <f t="shared" si="16"/>
        <v>0</v>
      </c>
      <c r="AC40" s="269">
        <f t="shared" si="0"/>
        <v>40</v>
      </c>
    </row>
    <row r="41" spans="1:29" ht="18">
      <c r="A41" s="64" t="str">
        <f>CONCATENATE('بيانات أولية وأسماء الطلاب'!A38)</f>
        <v>32</v>
      </c>
      <c r="B41" s="14" t="str">
        <f>CONCATENATE('بيانات أولية وأسماء الطلاب'!B38)</f>
        <v/>
      </c>
      <c r="C41" s="14" t="str">
        <f>CONCATENATE('بيانات أولية وأسماء الطلاب'!C38)</f>
        <v/>
      </c>
      <c r="D41" s="75"/>
      <c r="E41" s="75"/>
      <c r="F41" s="252">
        <f t="shared" si="1"/>
        <v>0</v>
      </c>
      <c r="G41" s="75"/>
      <c r="H41" s="252">
        <f t="shared" si="2"/>
        <v>0</v>
      </c>
      <c r="I41" s="75"/>
      <c r="J41" s="252">
        <f t="shared" si="3"/>
        <v>0</v>
      </c>
      <c r="K41" s="75"/>
      <c r="L41" s="252">
        <f t="shared" si="4"/>
        <v>0</v>
      </c>
      <c r="M41" s="75"/>
      <c r="N41" s="252">
        <f t="shared" si="5"/>
        <v>0</v>
      </c>
      <c r="O41" s="41">
        <f t="shared" si="17"/>
        <v>0</v>
      </c>
      <c r="Q41" s="269">
        <f t="shared" si="6"/>
        <v>0</v>
      </c>
      <c r="R41" s="269">
        <f>IF('بيانات أولية وأسماء الطلاب'!B38&gt;0,1,0)</f>
        <v>0</v>
      </c>
      <c r="S41" s="105" t="str">
        <f t="shared" si="7"/>
        <v>0</v>
      </c>
      <c r="T41" s="270">
        <f t="shared" si="8"/>
        <v>0</v>
      </c>
      <c r="U41" s="105" t="str">
        <f t="shared" si="9"/>
        <v>0</v>
      </c>
      <c r="V41" s="270">
        <f t="shared" si="10"/>
        <v>0</v>
      </c>
      <c r="W41" s="105" t="str">
        <f t="shared" si="11"/>
        <v>0</v>
      </c>
      <c r="X41" s="270">
        <f t="shared" si="12"/>
        <v>0</v>
      </c>
      <c r="Y41" s="105" t="str">
        <f t="shared" si="13"/>
        <v>0</v>
      </c>
      <c r="Z41" s="270">
        <f t="shared" si="14"/>
        <v>0</v>
      </c>
      <c r="AA41" s="105" t="str">
        <f t="shared" si="15"/>
        <v>0</v>
      </c>
      <c r="AB41" s="270">
        <f t="shared" si="16"/>
        <v>0</v>
      </c>
      <c r="AC41" s="269">
        <f t="shared" si="0"/>
        <v>40</v>
      </c>
    </row>
    <row r="42" spans="1:29" ht="18">
      <c r="A42" s="64" t="str">
        <f>CONCATENATE('بيانات أولية وأسماء الطلاب'!A39)</f>
        <v>33</v>
      </c>
      <c r="B42" s="14" t="str">
        <f>CONCATENATE('بيانات أولية وأسماء الطلاب'!B39)</f>
        <v/>
      </c>
      <c r="C42" s="14" t="str">
        <f>CONCATENATE('بيانات أولية وأسماء الطلاب'!C39)</f>
        <v/>
      </c>
      <c r="D42" s="75"/>
      <c r="E42" s="75"/>
      <c r="F42" s="252">
        <f t="shared" si="1"/>
        <v>0</v>
      </c>
      <c r="G42" s="75"/>
      <c r="H42" s="252">
        <f t="shared" si="2"/>
        <v>0</v>
      </c>
      <c r="I42" s="75"/>
      <c r="J42" s="252">
        <f t="shared" si="3"/>
        <v>0</v>
      </c>
      <c r="K42" s="75"/>
      <c r="L42" s="252">
        <f t="shared" si="4"/>
        <v>0</v>
      </c>
      <c r="M42" s="75"/>
      <c r="N42" s="252">
        <f t="shared" si="5"/>
        <v>0</v>
      </c>
      <c r="O42" s="41">
        <f t="shared" si="17"/>
        <v>0</v>
      </c>
      <c r="Q42" s="269">
        <f t="shared" si="6"/>
        <v>0</v>
      </c>
      <c r="R42" s="269">
        <f>IF('بيانات أولية وأسماء الطلاب'!B39&gt;0,1,0)</f>
        <v>0</v>
      </c>
      <c r="S42" s="105" t="str">
        <f t="shared" si="7"/>
        <v>0</v>
      </c>
      <c r="T42" s="270">
        <f t="shared" si="8"/>
        <v>0</v>
      </c>
      <c r="U42" s="105" t="str">
        <f t="shared" si="9"/>
        <v>0</v>
      </c>
      <c r="V42" s="270">
        <f t="shared" si="10"/>
        <v>0</v>
      </c>
      <c r="W42" s="105" t="str">
        <f t="shared" si="11"/>
        <v>0</v>
      </c>
      <c r="X42" s="270">
        <f t="shared" si="12"/>
        <v>0</v>
      </c>
      <c r="Y42" s="105" t="str">
        <f t="shared" si="13"/>
        <v>0</v>
      </c>
      <c r="Z42" s="270">
        <f t="shared" si="14"/>
        <v>0</v>
      </c>
      <c r="AA42" s="105" t="str">
        <f t="shared" si="15"/>
        <v>0</v>
      </c>
      <c r="AB42" s="270">
        <f t="shared" si="16"/>
        <v>0</v>
      </c>
      <c r="AC42" s="269">
        <f t="shared" si="0"/>
        <v>40</v>
      </c>
    </row>
    <row r="43" spans="1:29" ht="18">
      <c r="A43" s="64" t="str">
        <f>CONCATENATE('بيانات أولية وأسماء الطلاب'!A40)</f>
        <v>34</v>
      </c>
      <c r="B43" s="14" t="str">
        <f>CONCATENATE('بيانات أولية وأسماء الطلاب'!B40)</f>
        <v/>
      </c>
      <c r="C43" s="14" t="str">
        <f>CONCATENATE('بيانات أولية وأسماء الطلاب'!C40)</f>
        <v/>
      </c>
      <c r="D43" s="75"/>
      <c r="E43" s="75"/>
      <c r="F43" s="252">
        <f t="shared" si="1"/>
        <v>0</v>
      </c>
      <c r="G43" s="75"/>
      <c r="H43" s="252">
        <f t="shared" si="2"/>
        <v>0</v>
      </c>
      <c r="I43" s="75"/>
      <c r="J43" s="252">
        <f t="shared" si="3"/>
        <v>0</v>
      </c>
      <c r="K43" s="75"/>
      <c r="L43" s="252">
        <f t="shared" si="4"/>
        <v>0</v>
      </c>
      <c r="M43" s="75"/>
      <c r="N43" s="252">
        <f t="shared" si="5"/>
        <v>0</v>
      </c>
      <c r="O43" s="41">
        <f t="shared" si="17"/>
        <v>0</v>
      </c>
      <c r="Q43" s="269">
        <f t="shared" si="6"/>
        <v>0</v>
      </c>
      <c r="R43" s="269">
        <f>IF('بيانات أولية وأسماء الطلاب'!B40&gt;0,1,0)</f>
        <v>0</v>
      </c>
      <c r="S43" s="105" t="str">
        <f t="shared" si="7"/>
        <v>0</v>
      </c>
      <c r="T43" s="270">
        <f t="shared" si="8"/>
        <v>0</v>
      </c>
      <c r="U43" s="105" t="str">
        <f t="shared" si="9"/>
        <v>0</v>
      </c>
      <c r="V43" s="270">
        <f t="shared" si="10"/>
        <v>0</v>
      </c>
      <c r="W43" s="105" t="str">
        <f t="shared" si="11"/>
        <v>0</v>
      </c>
      <c r="X43" s="270">
        <f t="shared" si="12"/>
        <v>0</v>
      </c>
      <c r="Y43" s="105" t="str">
        <f t="shared" si="13"/>
        <v>0</v>
      </c>
      <c r="Z43" s="270">
        <f t="shared" si="14"/>
        <v>0</v>
      </c>
      <c r="AA43" s="105" t="str">
        <f t="shared" si="15"/>
        <v>0</v>
      </c>
      <c r="AB43" s="270">
        <f t="shared" si="16"/>
        <v>0</v>
      </c>
      <c r="AC43" s="269">
        <f t="shared" si="0"/>
        <v>40</v>
      </c>
    </row>
    <row r="44" spans="1:29" ht="18.75" thickBot="1">
      <c r="A44" s="65" t="str">
        <f>CONCATENATE('بيانات أولية وأسماء الطلاب'!A41)</f>
        <v>35</v>
      </c>
      <c r="B44" s="16" t="str">
        <f>CONCATENATE('بيانات أولية وأسماء الطلاب'!B41)</f>
        <v/>
      </c>
      <c r="C44" s="16" t="str">
        <f>CONCATENATE('بيانات أولية وأسماء الطلاب'!C41)</f>
        <v/>
      </c>
      <c r="D44" s="77"/>
      <c r="E44" s="77"/>
      <c r="F44" s="253">
        <f t="shared" si="1"/>
        <v>0</v>
      </c>
      <c r="G44" s="77"/>
      <c r="H44" s="253">
        <f t="shared" si="2"/>
        <v>0</v>
      </c>
      <c r="I44" s="77"/>
      <c r="J44" s="253">
        <f t="shared" si="3"/>
        <v>0</v>
      </c>
      <c r="K44" s="77"/>
      <c r="L44" s="253">
        <f t="shared" si="4"/>
        <v>0</v>
      </c>
      <c r="M44" s="77"/>
      <c r="N44" s="253">
        <f t="shared" si="5"/>
        <v>0</v>
      </c>
      <c r="O44" s="42">
        <f t="shared" si="17"/>
        <v>0</v>
      </c>
      <c r="Q44" s="269">
        <f t="shared" si="6"/>
        <v>0</v>
      </c>
      <c r="R44" s="269">
        <f>IF('بيانات أولية وأسماء الطلاب'!B41&gt;0,1,0)</f>
        <v>0</v>
      </c>
      <c r="S44" s="105" t="str">
        <f t="shared" si="7"/>
        <v>0</v>
      </c>
      <c r="T44" s="270">
        <f t="shared" si="8"/>
        <v>0</v>
      </c>
      <c r="U44" s="105" t="str">
        <f t="shared" si="9"/>
        <v>0</v>
      </c>
      <c r="V44" s="270">
        <f t="shared" si="10"/>
        <v>0</v>
      </c>
      <c r="W44" s="105" t="str">
        <f t="shared" si="11"/>
        <v>0</v>
      </c>
      <c r="X44" s="270">
        <f t="shared" si="12"/>
        <v>0</v>
      </c>
      <c r="Y44" s="105" t="str">
        <f t="shared" si="13"/>
        <v>0</v>
      </c>
      <c r="Z44" s="270">
        <f t="shared" si="14"/>
        <v>0</v>
      </c>
      <c r="AA44" s="105" t="str">
        <f t="shared" si="15"/>
        <v>0</v>
      </c>
      <c r="AB44" s="270">
        <f t="shared" si="16"/>
        <v>0</v>
      </c>
      <c r="AC44" s="269">
        <f t="shared" si="0"/>
        <v>40</v>
      </c>
    </row>
    <row r="45" spans="1:29" ht="15" thickBot="1"/>
    <row r="46" spans="1:29" ht="20.25">
      <c r="A46" s="271" t="str">
        <f>CONCATENATE('بيانات أولية وأسماء الطلاب'!$A$43)</f>
        <v>معلم/ة المادة</v>
      </c>
      <c r="B46" s="272"/>
      <c r="E46" s="271" t="str">
        <f>CONCATENATE('بيانات أولية وأسماء الطلاب'!$C$43)</f>
        <v>المراجع/ة</v>
      </c>
      <c r="F46" s="283"/>
      <c r="G46" s="284"/>
      <c r="H46" s="284"/>
      <c r="I46" s="285"/>
      <c r="K46" s="271" t="s">
        <v>10</v>
      </c>
      <c r="L46" s="292"/>
      <c r="M46" s="292"/>
      <c r="N46" s="292"/>
      <c r="O46" s="293"/>
    </row>
    <row r="47" spans="1:29" ht="15" thickBot="1">
      <c r="A47" s="286"/>
      <c r="B47" s="287"/>
      <c r="E47" s="286"/>
      <c r="F47" s="288"/>
      <c r="G47" s="288"/>
      <c r="H47" s="288"/>
      <c r="I47" s="287"/>
      <c r="K47" s="286"/>
      <c r="L47" s="294"/>
      <c r="M47" s="294"/>
      <c r="N47" s="294"/>
      <c r="O47" s="295"/>
    </row>
  </sheetData>
  <sheetProtection password="CC7D" sheet="1" objects="1" scenarios="1" selectLockedCells="1"/>
  <mergeCells count="32">
    <mergeCell ref="G6:H6"/>
    <mergeCell ref="E5:J5"/>
    <mergeCell ref="L5:N5"/>
    <mergeCell ref="A47:B47"/>
    <mergeCell ref="E47:I47"/>
    <mergeCell ref="K47:O47"/>
    <mergeCell ref="I6:J6"/>
    <mergeCell ref="K6:L6"/>
    <mergeCell ref="M6:N6"/>
    <mergeCell ref="O6:O7"/>
    <mergeCell ref="O8:O9"/>
    <mergeCell ref="A46:B46"/>
    <mergeCell ref="E46:I46"/>
    <mergeCell ref="K46:O46"/>
    <mergeCell ref="A6:A9"/>
    <mergeCell ref="D6:D9"/>
    <mergeCell ref="B6:B9"/>
    <mergeCell ref="C6:C9"/>
    <mergeCell ref="A1:B1"/>
    <mergeCell ref="L1:M1"/>
    <mergeCell ref="N1:O1"/>
    <mergeCell ref="A2:B2"/>
    <mergeCell ref="E2:J4"/>
    <mergeCell ref="L2:M2"/>
    <mergeCell ref="N2:O2"/>
    <mergeCell ref="A3:B3"/>
    <mergeCell ref="L3:M3"/>
    <mergeCell ref="N3:O3"/>
    <mergeCell ref="A4:B4"/>
    <mergeCell ref="L4:M4"/>
    <mergeCell ref="N4:O4"/>
    <mergeCell ref="E6:F6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95" orientation="landscape" r:id="rId1"/>
  <headerFooter>
    <oddFooter>&amp;Lالتعليم الثانوي نظام المقررات&amp;C&amp;P&amp;F&amp;Rإعداد وتصميم / فاطمة الكبسي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6"/>
  <sheetViews>
    <sheetView rightToLeft="1" zoomScale="110" zoomScaleNormal="11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8" sqref="D8"/>
    </sheetView>
  </sheetViews>
  <sheetFormatPr defaultRowHeight="14.25"/>
  <cols>
    <col min="1" max="1" width="5" style="30" customWidth="1"/>
    <col min="2" max="2" width="31.5" style="30" customWidth="1"/>
    <col min="3" max="3" width="10.75" style="30" customWidth="1"/>
    <col min="4" max="13" width="5.375" style="30" customWidth="1"/>
    <col min="14" max="14" width="6.625" style="30" customWidth="1"/>
    <col min="15" max="15" width="7.5" style="30" customWidth="1"/>
    <col min="16" max="17" width="7.625" style="30" customWidth="1"/>
    <col min="18" max="18" width="1.875" style="30" customWidth="1"/>
    <col min="19" max="20" width="9" style="30" hidden="1" customWidth="1"/>
    <col min="21" max="21" width="14.625" style="30" hidden="1" customWidth="1"/>
    <col min="22" max="23" width="9" style="30" hidden="1" customWidth="1"/>
    <col min="24" max="24" width="19.25" style="30" hidden="1" customWidth="1"/>
    <col min="25" max="25" width="9" style="30" hidden="1" customWidth="1"/>
    <col min="26" max="16384" width="9" style="30"/>
  </cols>
  <sheetData>
    <row r="1" spans="1:25" ht="18">
      <c r="A1" s="275" t="str">
        <f>CONCATENATE('بيانات أولية وأسماء الطلاب'!A1:B1)</f>
        <v>المملكة العربية السعودية</v>
      </c>
      <c r="B1" s="275"/>
      <c r="I1" s="190"/>
      <c r="J1" s="111"/>
      <c r="K1" s="142"/>
      <c r="L1" s="312" t="str">
        <f>CONCATENATE('بيانات أولية وأسماء الطلاب'!C1)</f>
        <v>مقرر مادة</v>
      </c>
      <c r="M1" s="320"/>
      <c r="N1" s="320"/>
      <c r="O1" s="308" t="str">
        <f>CONCATENATE('بيانات أولية وأسماء الطلاب'!D1)</f>
        <v/>
      </c>
      <c r="P1" s="320"/>
      <c r="Q1" s="309"/>
    </row>
    <row r="2" spans="1:25" ht="18">
      <c r="A2" s="275" t="str">
        <f>CONCATENATE('بيانات أولية وأسماء الطلاب'!A2:B2)</f>
        <v>وزارة التربية والتعليم</v>
      </c>
      <c r="B2" s="275"/>
      <c r="D2" s="317" t="s">
        <v>115</v>
      </c>
      <c r="E2" s="317"/>
      <c r="F2" s="317"/>
      <c r="G2" s="317"/>
      <c r="H2" s="317"/>
      <c r="I2" s="317"/>
      <c r="J2" s="317"/>
      <c r="K2" s="338"/>
      <c r="L2" s="314" t="str">
        <f>CONCATENATE('بيانات أولية وأسماء الطلاب'!C2)</f>
        <v>الفصل الدراسي</v>
      </c>
      <c r="M2" s="339"/>
      <c r="N2" s="339"/>
      <c r="O2" s="310" t="str">
        <f>CONCATENATE('بيانات أولية وأسماء الطلاب'!D2)</f>
        <v/>
      </c>
      <c r="P2" s="339"/>
      <c r="Q2" s="311"/>
    </row>
    <row r="3" spans="1:25" ht="18">
      <c r="A3" s="275" t="str">
        <f>CONCATENATE('بيانات أولية وأسماء الطلاب'!A3:B3)</f>
        <v>الإدارة العامة للتربية والتعليم بـ ................</v>
      </c>
      <c r="B3" s="275"/>
      <c r="D3" s="317"/>
      <c r="E3" s="317"/>
      <c r="F3" s="317"/>
      <c r="G3" s="317"/>
      <c r="H3" s="317"/>
      <c r="I3" s="317"/>
      <c r="J3" s="317"/>
      <c r="K3" s="338"/>
      <c r="L3" s="314" t="str">
        <f>CONCATENATE('بيانات أولية وأسماء الطلاب'!C3)</f>
        <v>الشعبة</v>
      </c>
      <c r="M3" s="339"/>
      <c r="N3" s="339"/>
      <c r="O3" s="310" t="str">
        <f>CONCATENATE('بيانات أولية وأسماء الطلاب'!D3)</f>
        <v/>
      </c>
      <c r="P3" s="339"/>
      <c r="Q3" s="311"/>
    </row>
    <row r="4" spans="1:25" ht="18.75" thickBot="1">
      <c r="A4" s="275" t="str">
        <f>CONCATENATE('بيانات أولية وأسماء الطلاب'!A4:B4)</f>
        <v>الثانوية / .....................</v>
      </c>
      <c r="B4" s="275"/>
      <c r="D4" s="317"/>
      <c r="E4" s="317"/>
      <c r="F4" s="317"/>
      <c r="G4" s="317"/>
      <c r="H4" s="317"/>
      <c r="I4" s="317"/>
      <c r="J4" s="317"/>
      <c r="K4" s="338"/>
      <c r="L4" s="316" t="str">
        <f>CONCATENATE('بيانات أولية وأسماء الطلاب'!C4)</f>
        <v>عدد الطلاب / الطالبات</v>
      </c>
      <c r="M4" s="340"/>
      <c r="N4" s="340"/>
      <c r="O4" s="304" t="str">
        <f>CONCATENATE('بيانات أولية وأسماء الطلاب'!D4)</f>
        <v/>
      </c>
      <c r="P4" s="340"/>
      <c r="Q4" s="305"/>
    </row>
    <row r="5" spans="1:25" ht="26.25" customHeight="1" thickBot="1">
      <c r="A5" s="174"/>
      <c r="B5" s="174"/>
      <c r="C5" s="174"/>
      <c r="D5" s="319" t="s">
        <v>118</v>
      </c>
      <c r="E5" s="319"/>
      <c r="F5" s="319"/>
      <c r="G5" s="319"/>
      <c r="H5" s="319"/>
      <c r="I5" s="319"/>
      <c r="J5" s="213">
        <v>40</v>
      </c>
      <c r="K5" s="306"/>
      <c r="L5" s="307"/>
      <c r="M5" s="307"/>
      <c r="N5" s="226"/>
      <c r="O5" s="343" t="s">
        <v>22</v>
      </c>
      <c r="P5" s="344"/>
      <c r="Q5" s="191">
        <f>S8</f>
        <v>0</v>
      </c>
      <c r="T5" s="30" t="s">
        <v>47</v>
      </c>
      <c r="U5" s="30">
        <f>J5</f>
        <v>40</v>
      </c>
    </row>
    <row r="6" spans="1:25" s="192" customFormat="1" ht="33" customHeight="1">
      <c r="A6" s="324" t="str">
        <f>CONCATENATE('بيانات أولية وأسماء الطلاب'!$A$6)</f>
        <v>العدد</v>
      </c>
      <c r="B6" s="327" t="str">
        <f>CONCATENATE('بيانات أولية وأسماء الطلاب'!$B$6)</f>
        <v>اسم الطالب/ة رباعيًا</v>
      </c>
      <c r="C6" s="321" t="str">
        <f>CONCATENATE('بيانات أولية وأسماء الطلاب'!$C$6)</f>
        <v>الرقم الأكاديمي</v>
      </c>
      <c r="D6" s="20" t="s">
        <v>3</v>
      </c>
      <c r="E6" s="20" t="s">
        <v>3</v>
      </c>
      <c r="F6" s="20" t="s">
        <v>3</v>
      </c>
      <c r="G6" s="20" t="s">
        <v>3</v>
      </c>
      <c r="H6" s="20" t="s">
        <v>3</v>
      </c>
      <c r="I6" s="20" t="s">
        <v>3</v>
      </c>
      <c r="J6" s="20" t="s">
        <v>3</v>
      </c>
      <c r="K6" s="20" t="s">
        <v>3</v>
      </c>
      <c r="L6" s="20" t="s">
        <v>3</v>
      </c>
      <c r="M6" s="20" t="s">
        <v>3</v>
      </c>
      <c r="N6" s="332" t="s">
        <v>20</v>
      </c>
      <c r="O6" s="334" t="s">
        <v>21</v>
      </c>
      <c r="P6" s="330" t="s">
        <v>14</v>
      </c>
      <c r="Q6" s="341" t="s">
        <v>25</v>
      </c>
      <c r="S6" s="336" t="s">
        <v>42</v>
      </c>
      <c r="T6" s="336" t="s">
        <v>106</v>
      </c>
      <c r="U6" s="336" t="s">
        <v>105</v>
      </c>
      <c r="V6" s="336" t="s">
        <v>107</v>
      </c>
      <c r="W6" s="336" t="s">
        <v>43</v>
      </c>
      <c r="X6" s="345" t="s">
        <v>44</v>
      </c>
      <c r="Y6" s="347" t="s">
        <v>45</v>
      </c>
    </row>
    <row r="7" spans="1:25" s="192" customFormat="1" ht="25.5" customHeight="1">
      <c r="A7" s="325"/>
      <c r="B7" s="328"/>
      <c r="C7" s="322"/>
      <c r="D7" s="193">
        <v>1</v>
      </c>
      <c r="E7" s="193">
        <v>2</v>
      </c>
      <c r="F7" s="193">
        <v>3</v>
      </c>
      <c r="G7" s="193">
        <v>4</v>
      </c>
      <c r="H7" s="193">
        <v>5</v>
      </c>
      <c r="I7" s="193">
        <v>6</v>
      </c>
      <c r="J7" s="193">
        <v>7</v>
      </c>
      <c r="K7" s="193">
        <v>8</v>
      </c>
      <c r="L7" s="193">
        <v>9</v>
      </c>
      <c r="M7" s="193">
        <v>10</v>
      </c>
      <c r="N7" s="333"/>
      <c r="O7" s="335"/>
      <c r="P7" s="331"/>
      <c r="Q7" s="342"/>
      <c r="S7" s="337"/>
      <c r="T7" s="337"/>
      <c r="U7" s="337"/>
      <c r="V7" s="337"/>
      <c r="W7" s="337"/>
      <c r="X7" s="346"/>
      <c r="Y7" s="348"/>
    </row>
    <row r="8" spans="1:25" s="192" customFormat="1" ht="21.75" customHeight="1" thickBot="1">
      <c r="A8" s="326"/>
      <c r="B8" s="329"/>
      <c r="C8" s="323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194">
        <f>SUM(D8:M8)</f>
        <v>0</v>
      </c>
      <c r="O8" s="198" t="str">
        <f>IF($Q$5&gt;0,(N8/$Q$5),"0")</f>
        <v>0</v>
      </c>
      <c r="P8" s="43">
        <f>FLOOR(O8,0.25)</f>
        <v>0</v>
      </c>
      <c r="Q8" s="195" t="str">
        <f>IF((O8)=$J$5,"0","إنتبه")</f>
        <v>إنتبه</v>
      </c>
      <c r="S8" s="105">
        <f>COUNTIFS(D8:M8,"&gt;0")</f>
        <v>0</v>
      </c>
      <c r="T8" s="105">
        <f>P8</f>
        <v>0</v>
      </c>
      <c r="U8" s="105">
        <f>N8</f>
        <v>0</v>
      </c>
      <c r="V8" s="105">
        <f>$U$5*S8</f>
        <v>0</v>
      </c>
      <c r="W8" s="196" t="str">
        <f>IF((T8)=0,"0",IF((T8)&gt;0,(U8/V8)))</f>
        <v>0</v>
      </c>
      <c r="X8" s="30" t="str">
        <f>IF(W8&lt;=0,"0",IF(W8&lt;=1%,"لم يتم تقييم الطالب/ة خلال الفترة",IF(W8&lt;=29.99%,"لا يمكن الحكم على مستوى الطالب/ة حاليًّا",IF(W8&lt;=39.99%,"مؤشرات مستوى الطالب/ة ضعيفة جدًا",IF(W8&lt;=49.99%,"مؤشرات مستوى الطالب/ة ضعيفة",IF(W8&lt;=69.99%,"مقبول",IF(W8&lt;=79.99%,"جيد",IF(W8&lt;=89.99%,"جيد جدًا",IF(W8&lt;=94.99%,"ممتاز",IF(W8&lt;=100%,"ممتاز جدًا","0"))))))))))</f>
        <v>0</v>
      </c>
      <c r="Y8" s="30">
        <f>O8-P8</f>
        <v>0</v>
      </c>
    </row>
    <row r="9" spans="1:25" ht="20.100000000000001" customHeight="1" thickBot="1">
      <c r="A9" s="63" t="str">
        <f>CONCATENATE('بيانات أولية وأسماء الطلاب'!A7)</f>
        <v>1</v>
      </c>
      <c r="B9" s="12" t="str">
        <f>CONCATENATE('بيانات أولية وأسماء الطلاب'!B7)</f>
        <v/>
      </c>
      <c r="C9" s="12" t="str">
        <f>CONCATENATE('بيانات أولية وأسماء الطلاب'!C7)</f>
        <v/>
      </c>
      <c r="D9" s="12">
        <f>'ف 1'!F10</f>
        <v>0</v>
      </c>
      <c r="E9" s="12">
        <f>'ف 2'!F10</f>
        <v>0</v>
      </c>
      <c r="F9" s="12">
        <f>'ف 3'!F10</f>
        <v>0</v>
      </c>
      <c r="G9" s="12">
        <f>'ف 4'!F10</f>
        <v>0</v>
      </c>
      <c r="H9" s="12">
        <f>'ف 5'!F10</f>
        <v>0</v>
      </c>
      <c r="I9" s="12">
        <f>'ف 6'!F10</f>
        <v>0</v>
      </c>
      <c r="J9" s="12">
        <f>'ف 7'!F10</f>
        <v>0</v>
      </c>
      <c r="K9" s="12">
        <f>'ف 8'!F10</f>
        <v>0</v>
      </c>
      <c r="L9" s="12">
        <f>'ف 9'!F10</f>
        <v>0</v>
      </c>
      <c r="M9" s="12">
        <f>'ف 10'!F10</f>
        <v>0</v>
      </c>
      <c r="N9" s="72">
        <f>SUM(D9:M9)</f>
        <v>0</v>
      </c>
      <c r="O9" s="223" t="str">
        <f>IF($Q$5&gt;0,(N9/$Q$5),"0")</f>
        <v>0</v>
      </c>
      <c r="P9" s="40">
        <f t="shared" ref="P9:P43" si="0">FLOOR(O9,0.25)</f>
        <v>0</v>
      </c>
      <c r="Q9" s="197" t="str">
        <f>IF((O9)&gt;$J$5,"إنتبه",0)</f>
        <v>إنتبه</v>
      </c>
      <c r="S9" s="105">
        <f t="shared" ref="S9:S43" si="1">COUNTIFS(D9:M9,"&gt;0")</f>
        <v>0</v>
      </c>
      <c r="T9" s="105">
        <f t="shared" ref="T9:T43" si="2">P9</f>
        <v>0</v>
      </c>
      <c r="U9" s="105">
        <f t="shared" ref="U9:U43" si="3">N9</f>
        <v>0</v>
      </c>
      <c r="V9" s="105">
        <f t="shared" ref="V9:V43" si="4">$U$5*S9</f>
        <v>0</v>
      </c>
      <c r="W9" s="196" t="str">
        <f t="shared" ref="W9:W43" si="5">IF((T9)=0,"0",IF((T9)&gt;0,(U9/V9)))</f>
        <v>0</v>
      </c>
      <c r="X9" s="30" t="str">
        <f t="shared" ref="X9:X43" si="6">IF(W9&lt;=0,"0",IF(W9&lt;=1%,"لم يتم تقييم الطالب/ة خلال الفترة",IF(W9&lt;=29.99%,"لا يمكن الحكم على مستوى الطالب/ة حاليًّا",IF(W9&lt;=39.99%,"مؤشرات مستوى الطالب/ة ضعيفة جدًا",IF(W9&lt;=49.99%,"مؤشرات مستوى الطالب/ة ضعيفة",IF(W9&lt;=69.99%,"مقبول",IF(W9&lt;=79.99%,"جيد",IF(W9&lt;=89.99%,"جيد جدًا",IF(W9&lt;=94.99%,"ممتاز",IF(W9&lt;=100%,"ممتاز جدًا","0"))))))))))</f>
        <v>0</v>
      </c>
      <c r="Y9" s="30">
        <f t="shared" ref="Y9:Y43" si="7">O9-P9</f>
        <v>0</v>
      </c>
    </row>
    <row r="10" spans="1:25" ht="20.100000000000001" customHeight="1" thickBot="1">
      <c r="A10" s="64" t="str">
        <f>CONCATENATE('بيانات أولية وأسماء الطلاب'!A8)</f>
        <v>2</v>
      </c>
      <c r="B10" s="14" t="str">
        <f>CONCATENATE('بيانات أولية وأسماء الطلاب'!B8)</f>
        <v/>
      </c>
      <c r="C10" s="14" t="str">
        <f>CONCATENATE('بيانات أولية وأسماء الطلاب'!C8)</f>
        <v/>
      </c>
      <c r="D10" s="14">
        <f>'ف 1'!F11</f>
        <v>0</v>
      </c>
      <c r="E10" s="14">
        <f>'ف 2'!F11</f>
        <v>0</v>
      </c>
      <c r="F10" s="14">
        <f>'ف 3'!F11</f>
        <v>0</v>
      </c>
      <c r="G10" s="14">
        <f>'ف 4'!F11</f>
        <v>0</v>
      </c>
      <c r="H10" s="14">
        <f>'ف 5'!F11</f>
        <v>0</v>
      </c>
      <c r="I10" s="14">
        <f>'ف 6'!F11</f>
        <v>0</v>
      </c>
      <c r="J10" s="14">
        <f>'ف 7'!F11</f>
        <v>0</v>
      </c>
      <c r="K10" s="14">
        <f>'ف 8'!F11</f>
        <v>0</v>
      </c>
      <c r="L10" s="14">
        <f>'ف 9'!F11</f>
        <v>0</v>
      </c>
      <c r="M10" s="14">
        <f>'ف 10'!F11</f>
        <v>0</v>
      </c>
      <c r="N10" s="73">
        <f>SUM(D10:M10)</f>
        <v>0</v>
      </c>
      <c r="O10" s="224" t="str">
        <f>IF($Q$5&gt;0,(N10/$Q$5),"0")</f>
        <v>0</v>
      </c>
      <c r="P10" s="41">
        <f t="shared" si="0"/>
        <v>0</v>
      </c>
      <c r="Q10" s="197" t="str">
        <f t="shared" ref="Q10:Q43" si="8">IF((O10)&gt;$J$5,"إنتبه",0)</f>
        <v>إنتبه</v>
      </c>
      <c r="S10" s="105">
        <f t="shared" si="1"/>
        <v>0</v>
      </c>
      <c r="T10" s="105">
        <f t="shared" si="2"/>
        <v>0</v>
      </c>
      <c r="U10" s="105">
        <f t="shared" si="3"/>
        <v>0</v>
      </c>
      <c r="V10" s="105">
        <f t="shared" si="4"/>
        <v>0</v>
      </c>
      <c r="W10" s="196" t="str">
        <f t="shared" si="5"/>
        <v>0</v>
      </c>
      <c r="X10" s="30" t="str">
        <f t="shared" si="6"/>
        <v>0</v>
      </c>
      <c r="Y10" s="30">
        <f t="shared" si="7"/>
        <v>0</v>
      </c>
    </row>
    <row r="11" spans="1:25" ht="20.100000000000001" customHeight="1" thickBot="1">
      <c r="A11" s="64" t="str">
        <f>CONCATENATE('بيانات أولية وأسماء الطلاب'!A9)</f>
        <v>3</v>
      </c>
      <c r="B11" s="14" t="str">
        <f>CONCATENATE('بيانات أولية وأسماء الطلاب'!B9)</f>
        <v/>
      </c>
      <c r="C11" s="14" t="str">
        <f>CONCATENATE('بيانات أولية وأسماء الطلاب'!C9)</f>
        <v/>
      </c>
      <c r="D11" s="14">
        <f>'ف 1'!F12</f>
        <v>0</v>
      </c>
      <c r="E11" s="14">
        <f>'ف 2'!F12</f>
        <v>0</v>
      </c>
      <c r="F11" s="14">
        <f>'ف 3'!F12</f>
        <v>0</v>
      </c>
      <c r="G11" s="14">
        <f>'ف 4'!F12</f>
        <v>0</v>
      </c>
      <c r="H11" s="14">
        <f>'ف 5'!F12</f>
        <v>0</v>
      </c>
      <c r="I11" s="14">
        <f>'ف 6'!F12</f>
        <v>0</v>
      </c>
      <c r="J11" s="14">
        <f>'ف 7'!F12</f>
        <v>0</v>
      </c>
      <c r="K11" s="14">
        <f>'ف 8'!F12</f>
        <v>0</v>
      </c>
      <c r="L11" s="14">
        <f>'ف 9'!F12</f>
        <v>0</v>
      </c>
      <c r="M11" s="14">
        <f>'ف 10'!F12</f>
        <v>0</v>
      </c>
      <c r="N11" s="73">
        <f t="shared" ref="N11:N43" si="9">SUM(D11:M11)</f>
        <v>0</v>
      </c>
      <c r="O11" s="224" t="str">
        <f t="shared" ref="O11:O42" si="10">IF($Q$5&gt;0,(N11/$Q$5),"0")</f>
        <v>0</v>
      </c>
      <c r="P11" s="41">
        <f t="shared" si="0"/>
        <v>0</v>
      </c>
      <c r="Q11" s="197" t="str">
        <f t="shared" si="8"/>
        <v>إنتبه</v>
      </c>
      <c r="S11" s="105">
        <f t="shared" si="1"/>
        <v>0</v>
      </c>
      <c r="T11" s="105">
        <f t="shared" si="2"/>
        <v>0</v>
      </c>
      <c r="U11" s="105">
        <f t="shared" si="3"/>
        <v>0</v>
      </c>
      <c r="V11" s="105">
        <f t="shared" si="4"/>
        <v>0</v>
      </c>
      <c r="W11" s="196" t="str">
        <f t="shared" si="5"/>
        <v>0</v>
      </c>
      <c r="X11" s="30" t="str">
        <f t="shared" si="6"/>
        <v>0</v>
      </c>
      <c r="Y11" s="30">
        <f t="shared" si="7"/>
        <v>0</v>
      </c>
    </row>
    <row r="12" spans="1:25" ht="20.100000000000001" customHeight="1" thickBot="1">
      <c r="A12" s="64" t="str">
        <f>CONCATENATE('بيانات أولية وأسماء الطلاب'!A10)</f>
        <v>4</v>
      </c>
      <c r="B12" s="14" t="str">
        <f>CONCATENATE('بيانات أولية وأسماء الطلاب'!B10)</f>
        <v/>
      </c>
      <c r="C12" s="14" t="str">
        <f>CONCATENATE('بيانات أولية وأسماء الطلاب'!C10)</f>
        <v/>
      </c>
      <c r="D12" s="14">
        <f>'ف 1'!F13</f>
        <v>0</v>
      </c>
      <c r="E12" s="14">
        <f>'ف 2'!F13</f>
        <v>0</v>
      </c>
      <c r="F12" s="14">
        <f>'ف 3'!F13</f>
        <v>0</v>
      </c>
      <c r="G12" s="14">
        <f>'ف 4'!F13</f>
        <v>0</v>
      </c>
      <c r="H12" s="14">
        <f>'ف 5'!F13</f>
        <v>0</v>
      </c>
      <c r="I12" s="14">
        <f>'ف 6'!F13</f>
        <v>0</v>
      </c>
      <c r="J12" s="14">
        <f>'ف 7'!F13</f>
        <v>0</v>
      </c>
      <c r="K12" s="14">
        <f>'ف 8'!F13</f>
        <v>0</v>
      </c>
      <c r="L12" s="14">
        <f>'ف 9'!F13</f>
        <v>0</v>
      </c>
      <c r="M12" s="14">
        <f>'ف 10'!F13</f>
        <v>0</v>
      </c>
      <c r="N12" s="73">
        <f t="shared" si="9"/>
        <v>0</v>
      </c>
      <c r="O12" s="224" t="str">
        <f t="shared" si="10"/>
        <v>0</v>
      </c>
      <c r="P12" s="41">
        <f t="shared" si="0"/>
        <v>0</v>
      </c>
      <c r="Q12" s="197" t="str">
        <f t="shared" si="8"/>
        <v>إنتبه</v>
      </c>
      <c r="S12" s="105">
        <f t="shared" si="1"/>
        <v>0</v>
      </c>
      <c r="T12" s="105">
        <f t="shared" si="2"/>
        <v>0</v>
      </c>
      <c r="U12" s="105">
        <f t="shared" si="3"/>
        <v>0</v>
      </c>
      <c r="V12" s="105">
        <f t="shared" si="4"/>
        <v>0</v>
      </c>
      <c r="W12" s="196" t="str">
        <f t="shared" si="5"/>
        <v>0</v>
      </c>
      <c r="X12" s="30" t="str">
        <f t="shared" si="6"/>
        <v>0</v>
      </c>
      <c r="Y12" s="30">
        <f t="shared" si="7"/>
        <v>0</v>
      </c>
    </row>
    <row r="13" spans="1:25" ht="20.100000000000001" customHeight="1" thickBot="1">
      <c r="A13" s="64" t="str">
        <f>CONCATENATE('بيانات أولية وأسماء الطلاب'!A11)</f>
        <v>5</v>
      </c>
      <c r="B13" s="14" t="str">
        <f>CONCATENATE('بيانات أولية وأسماء الطلاب'!B11)</f>
        <v/>
      </c>
      <c r="C13" s="14" t="str">
        <f>CONCATENATE('بيانات أولية وأسماء الطلاب'!C11)</f>
        <v/>
      </c>
      <c r="D13" s="14">
        <f>'ف 1'!F14</f>
        <v>0</v>
      </c>
      <c r="E13" s="14">
        <f>'ف 2'!F14</f>
        <v>0</v>
      </c>
      <c r="F13" s="14">
        <f>'ف 3'!F14</f>
        <v>0</v>
      </c>
      <c r="G13" s="14">
        <f>'ف 4'!F14</f>
        <v>0</v>
      </c>
      <c r="H13" s="14">
        <f>'ف 5'!F14</f>
        <v>0</v>
      </c>
      <c r="I13" s="14">
        <f>'ف 6'!F14</f>
        <v>0</v>
      </c>
      <c r="J13" s="14">
        <f>'ف 7'!F14</f>
        <v>0</v>
      </c>
      <c r="K13" s="14">
        <f>'ف 8'!F14</f>
        <v>0</v>
      </c>
      <c r="L13" s="14">
        <f>'ف 9'!F14</f>
        <v>0</v>
      </c>
      <c r="M13" s="14">
        <f>'ف 10'!F14</f>
        <v>0</v>
      </c>
      <c r="N13" s="73">
        <f t="shared" si="9"/>
        <v>0</v>
      </c>
      <c r="O13" s="224" t="str">
        <f t="shared" si="10"/>
        <v>0</v>
      </c>
      <c r="P13" s="41">
        <f t="shared" si="0"/>
        <v>0</v>
      </c>
      <c r="Q13" s="197" t="str">
        <f t="shared" si="8"/>
        <v>إنتبه</v>
      </c>
      <c r="S13" s="105">
        <f t="shared" si="1"/>
        <v>0</v>
      </c>
      <c r="T13" s="105">
        <f t="shared" si="2"/>
        <v>0</v>
      </c>
      <c r="U13" s="105">
        <f t="shared" si="3"/>
        <v>0</v>
      </c>
      <c r="V13" s="105">
        <f t="shared" si="4"/>
        <v>0</v>
      </c>
      <c r="W13" s="196" t="str">
        <f t="shared" si="5"/>
        <v>0</v>
      </c>
      <c r="X13" s="30" t="str">
        <f t="shared" si="6"/>
        <v>0</v>
      </c>
      <c r="Y13" s="30">
        <f t="shared" si="7"/>
        <v>0</v>
      </c>
    </row>
    <row r="14" spans="1:25" ht="20.100000000000001" customHeight="1" thickBot="1">
      <c r="A14" s="64" t="str">
        <f>CONCATENATE('بيانات أولية وأسماء الطلاب'!A12)</f>
        <v>6</v>
      </c>
      <c r="B14" s="14" t="str">
        <f>CONCATENATE('بيانات أولية وأسماء الطلاب'!B12)</f>
        <v/>
      </c>
      <c r="C14" s="14" t="str">
        <f>CONCATENATE('بيانات أولية وأسماء الطلاب'!C12)</f>
        <v/>
      </c>
      <c r="D14" s="14">
        <f>'ف 1'!F15</f>
        <v>0</v>
      </c>
      <c r="E14" s="14">
        <f>'ف 2'!F15</f>
        <v>0</v>
      </c>
      <c r="F14" s="14">
        <f>'ف 3'!F15</f>
        <v>0</v>
      </c>
      <c r="G14" s="14">
        <f>'ف 4'!F15</f>
        <v>0</v>
      </c>
      <c r="H14" s="14">
        <f>'ف 5'!F15</f>
        <v>0</v>
      </c>
      <c r="I14" s="14">
        <f>'ف 6'!F15</f>
        <v>0</v>
      </c>
      <c r="J14" s="14">
        <f>'ف 7'!F15</f>
        <v>0</v>
      </c>
      <c r="K14" s="14">
        <f>'ف 8'!F15</f>
        <v>0</v>
      </c>
      <c r="L14" s="14">
        <f>'ف 9'!F15</f>
        <v>0</v>
      </c>
      <c r="M14" s="14">
        <f>'ف 10'!F15</f>
        <v>0</v>
      </c>
      <c r="N14" s="73">
        <f t="shared" si="9"/>
        <v>0</v>
      </c>
      <c r="O14" s="224" t="str">
        <f t="shared" si="10"/>
        <v>0</v>
      </c>
      <c r="P14" s="41">
        <f t="shared" si="0"/>
        <v>0</v>
      </c>
      <c r="Q14" s="197" t="str">
        <f t="shared" si="8"/>
        <v>إنتبه</v>
      </c>
      <c r="S14" s="105">
        <f t="shared" si="1"/>
        <v>0</v>
      </c>
      <c r="T14" s="105">
        <f t="shared" si="2"/>
        <v>0</v>
      </c>
      <c r="U14" s="105">
        <f t="shared" si="3"/>
        <v>0</v>
      </c>
      <c r="V14" s="105">
        <f t="shared" si="4"/>
        <v>0</v>
      </c>
      <c r="W14" s="196" t="str">
        <f t="shared" si="5"/>
        <v>0</v>
      </c>
      <c r="X14" s="30" t="str">
        <f t="shared" si="6"/>
        <v>0</v>
      </c>
      <c r="Y14" s="30">
        <f t="shared" si="7"/>
        <v>0</v>
      </c>
    </row>
    <row r="15" spans="1:25" ht="20.100000000000001" customHeight="1" thickBot="1">
      <c r="A15" s="64" t="str">
        <f>CONCATENATE('بيانات أولية وأسماء الطلاب'!A13)</f>
        <v>7</v>
      </c>
      <c r="B15" s="14" t="str">
        <f>CONCATENATE('بيانات أولية وأسماء الطلاب'!B13)</f>
        <v/>
      </c>
      <c r="C15" s="14" t="str">
        <f>CONCATENATE('بيانات أولية وأسماء الطلاب'!C13)</f>
        <v/>
      </c>
      <c r="D15" s="14">
        <f>'ف 1'!F16</f>
        <v>0</v>
      </c>
      <c r="E15" s="14">
        <f>'ف 2'!F16</f>
        <v>0</v>
      </c>
      <c r="F15" s="14">
        <f>'ف 3'!F16</f>
        <v>0</v>
      </c>
      <c r="G15" s="14">
        <f>'ف 4'!F16</f>
        <v>0</v>
      </c>
      <c r="H15" s="14">
        <f>'ف 5'!F16</f>
        <v>0</v>
      </c>
      <c r="I15" s="14">
        <f>'ف 6'!F16</f>
        <v>0</v>
      </c>
      <c r="J15" s="14">
        <f>'ف 7'!F16</f>
        <v>0</v>
      </c>
      <c r="K15" s="14">
        <f>'ف 8'!F16</f>
        <v>0</v>
      </c>
      <c r="L15" s="14">
        <f>'ف 9'!F16</f>
        <v>0</v>
      </c>
      <c r="M15" s="14">
        <f>'ف 10'!F16</f>
        <v>0</v>
      </c>
      <c r="N15" s="73">
        <f t="shared" si="9"/>
        <v>0</v>
      </c>
      <c r="O15" s="224" t="str">
        <f t="shared" si="10"/>
        <v>0</v>
      </c>
      <c r="P15" s="41">
        <f t="shared" si="0"/>
        <v>0</v>
      </c>
      <c r="Q15" s="197" t="str">
        <f t="shared" si="8"/>
        <v>إنتبه</v>
      </c>
      <c r="S15" s="105">
        <f t="shared" si="1"/>
        <v>0</v>
      </c>
      <c r="T15" s="105">
        <f t="shared" si="2"/>
        <v>0</v>
      </c>
      <c r="U15" s="105">
        <f t="shared" si="3"/>
        <v>0</v>
      </c>
      <c r="V15" s="105">
        <f t="shared" si="4"/>
        <v>0</v>
      </c>
      <c r="W15" s="196" t="str">
        <f t="shared" si="5"/>
        <v>0</v>
      </c>
      <c r="X15" s="30" t="str">
        <f t="shared" si="6"/>
        <v>0</v>
      </c>
      <c r="Y15" s="30">
        <f t="shared" si="7"/>
        <v>0</v>
      </c>
    </row>
    <row r="16" spans="1:25" ht="20.100000000000001" customHeight="1" thickBot="1">
      <c r="A16" s="64" t="str">
        <f>CONCATENATE('بيانات أولية وأسماء الطلاب'!A14)</f>
        <v>8</v>
      </c>
      <c r="B16" s="14" t="str">
        <f>CONCATENATE('بيانات أولية وأسماء الطلاب'!B14)</f>
        <v/>
      </c>
      <c r="C16" s="14" t="str">
        <f>CONCATENATE('بيانات أولية وأسماء الطلاب'!C14)</f>
        <v/>
      </c>
      <c r="D16" s="14">
        <f>'ف 1'!F17</f>
        <v>0</v>
      </c>
      <c r="E16" s="14">
        <f>'ف 2'!F17</f>
        <v>0</v>
      </c>
      <c r="F16" s="14">
        <f>'ف 3'!F17</f>
        <v>0</v>
      </c>
      <c r="G16" s="14">
        <f>'ف 4'!F17</f>
        <v>0</v>
      </c>
      <c r="H16" s="14">
        <f>'ف 5'!F17</f>
        <v>0</v>
      </c>
      <c r="I16" s="14">
        <f>'ف 6'!F17</f>
        <v>0</v>
      </c>
      <c r="J16" s="14">
        <f>'ف 7'!F17</f>
        <v>0</v>
      </c>
      <c r="K16" s="14">
        <f>'ف 8'!F17</f>
        <v>0</v>
      </c>
      <c r="L16" s="14">
        <f>'ف 9'!F17</f>
        <v>0</v>
      </c>
      <c r="M16" s="14">
        <f>'ف 10'!F17</f>
        <v>0</v>
      </c>
      <c r="N16" s="73">
        <f t="shared" si="9"/>
        <v>0</v>
      </c>
      <c r="O16" s="224" t="str">
        <f t="shared" si="10"/>
        <v>0</v>
      </c>
      <c r="P16" s="41">
        <f t="shared" si="0"/>
        <v>0</v>
      </c>
      <c r="Q16" s="197" t="str">
        <f t="shared" si="8"/>
        <v>إنتبه</v>
      </c>
      <c r="S16" s="105">
        <f t="shared" si="1"/>
        <v>0</v>
      </c>
      <c r="T16" s="105">
        <f t="shared" si="2"/>
        <v>0</v>
      </c>
      <c r="U16" s="105">
        <f t="shared" si="3"/>
        <v>0</v>
      </c>
      <c r="V16" s="105">
        <f t="shared" si="4"/>
        <v>0</v>
      </c>
      <c r="W16" s="196" t="str">
        <f t="shared" si="5"/>
        <v>0</v>
      </c>
      <c r="X16" s="30" t="str">
        <f t="shared" si="6"/>
        <v>0</v>
      </c>
      <c r="Y16" s="30">
        <f t="shared" si="7"/>
        <v>0</v>
      </c>
    </row>
    <row r="17" spans="1:25" ht="20.100000000000001" customHeight="1" thickBot="1">
      <c r="A17" s="64" t="str">
        <f>CONCATENATE('بيانات أولية وأسماء الطلاب'!A15)</f>
        <v>9</v>
      </c>
      <c r="B17" s="14" t="str">
        <f>CONCATENATE('بيانات أولية وأسماء الطلاب'!B15)</f>
        <v/>
      </c>
      <c r="C17" s="14" t="str">
        <f>CONCATENATE('بيانات أولية وأسماء الطلاب'!C15)</f>
        <v/>
      </c>
      <c r="D17" s="14">
        <f>'ف 1'!F18</f>
        <v>0</v>
      </c>
      <c r="E17" s="14">
        <f>'ف 2'!F18</f>
        <v>0</v>
      </c>
      <c r="F17" s="14">
        <f>'ف 3'!F18</f>
        <v>0</v>
      </c>
      <c r="G17" s="14">
        <f>'ف 4'!F18</f>
        <v>0</v>
      </c>
      <c r="H17" s="14">
        <f>'ف 5'!F18</f>
        <v>0</v>
      </c>
      <c r="I17" s="14">
        <f>'ف 6'!F18</f>
        <v>0</v>
      </c>
      <c r="J17" s="14">
        <f>'ف 7'!F18</f>
        <v>0</v>
      </c>
      <c r="K17" s="14">
        <f>'ف 8'!F18</f>
        <v>0</v>
      </c>
      <c r="L17" s="14">
        <f>'ف 9'!F18</f>
        <v>0</v>
      </c>
      <c r="M17" s="14">
        <f>'ف 10'!F18</f>
        <v>0</v>
      </c>
      <c r="N17" s="73">
        <f t="shared" si="9"/>
        <v>0</v>
      </c>
      <c r="O17" s="224" t="str">
        <f t="shared" si="10"/>
        <v>0</v>
      </c>
      <c r="P17" s="41">
        <f t="shared" si="0"/>
        <v>0</v>
      </c>
      <c r="Q17" s="197" t="str">
        <f t="shared" si="8"/>
        <v>إنتبه</v>
      </c>
      <c r="S17" s="105">
        <f t="shared" si="1"/>
        <v>0</v>
      </c>
      <c r="T17" s="105">
        <f t="shared" si="2"/>
        <v>0</v>
      </c>
      <c r="U17" s="105">
        <f t="shared" si="3"/>
        <v>0</v>
      </c>
      <c r="V17" s="105">
        <f t="shared" si="4"/>
        <v>0</v>
      </c>
      <c r="W17" s="196" t="str">
        <f t="shared" si="5"/>
        <v>0</v>
      </c>
      <c r="X17" s="30" t="str">
        <f t="shared" si="6"/>
        <v>0</v>
      </c>
      <c r="Y17" s="30">
        <f t="shared" si="7"/>
        <v>0</v>
      </c>
    </row>
    <row r="18" spans="1:25" ht="20.100000000000001" customHeight="1" thickBot="1">
      <c r="A18" s="64" t="str">
        <f>CONCATENATE('بيانات أولية وأسماء الطلاب'!A16)</f>
        <v>10</v>
      </c>
      <c r="B18" s="14" t="str">
        <f>CONCATENATE('بيانات أولية وأسماء الطلاب'!B16)</f>
        <v/>
      </c>
      <c r="C18" s="14" t="str">
        <f>CONCATENATE('بيانات أولية وأسماء الطلاب'!C16)</f>
        <v/>
      </c>
      <c r="D18" s="14">
        <f>'ف 1'!F19</f>
        <v>0</v>
      </c>
      <c r="E18" s="14">
        <f>'ف 2'!F19</f>
        <v>0</v>
      </c>
      <c r="F18" s="14">
        <f>'ف 3'!F19</f>
        <v>0</v>
      </c>
      <c r="G18" s="14">
        <f>'ف 4'!F19</f>
        <v>0</v>
      </c>
      <c r="H18" s="14">
        <f>'ف 5'!F19</f>
        <v>0</v>
      </c>
      <c r="I18" s="14">
        <f>'ف 6'!F19</f>
        <v>0</v>
      </c>
      <c r="J18" s="14">
        <f>'ف 7'!F19</f>
        <v>0</v>
      </c>
      <c r="K18" s="14">
        <f>'ف 8'!F19</f>
        <v>0</v>
      </c>
      <c r="L18" s="14">
        <f>'ف 9'!F19</f>
        <v>0</v>
      </c>
      <c r="M18" s="14">
        <f>'ف 10'!F19</f>
        <v>0</v>
      </c>
      <c r="N18" s="73">
        <f t="shared" si="9"/>
        <v>0</v>
      </c>
      <c r="O18" s="224" t="str">
        <f t="shared" si="10"/>
        <v>0</v>
      </c>
      <c r="P18" s="41">
        <f t="shared" si="0"/>
        <v>0</v>
      </c>
      <c r="Q18" s="197" t="str">
        <f t="shared" si="8"/>
        <v>إنتبه</v>
      </c>
      <c r="S18" s="105">
        <f t="shared" si="1"/>
        <v>0</v>
      </c>
      <c r="T18" s="105">
        <f t="shared" si="2"/>
        <v>0</v>
      </c>
      <c r="U18" s="105">
        <f t="shared" si="3"/>
        <v>0</v>
      </c>
      <c r="V18" s="105">
        <f t="shared" si="4"/>
        <v>0</v>
      </c>
      <c r="W18" s="196" t="str">
        <f t="shared" si="5"/>
        <v>0</v>
      </c>
      <c r="X18" s="30" t="str">
        <f t="shared" si="6"/>
        <v>0</v>
      </c>
      <c r="Y18" s="30">
        <f t="shared" si="7"/>
        <v>0</v>
      </c>
    </row>
    <row r="19" spans="1:25" ht="20.100000000000001" customHeight="1" thickBot="1">
      <c r="A19" s="64" t="str">
        <f>CONCATENATE('بيانات أولية وأسماء الطلاب'!A17)</f>
        <v>11</v>
      </c>
      <c r="B19" s="14" t="str">
        <f>CONCATENATE('بيانات أولية وأسماء الطلاب'!B17)</f>
        <v/>
      </c>
      <c r="C19" s="14" t="str">
        <f>CONCATENATE('بيانات أولية وأسماء الطلاب'!C17)</f>
        <v/>
      </c>
      <c r="D19" s="14">
        <f>'ف 1'!F20</f>
        <v>0</v>
      </c>
      <c r="E19" s="14">
        <f>'ف 2'!F20</f>
        <v>0</v>
      </c>
      <c r="F19" s="14">
        <f>'ف 3'!F20</f>
        <v>0</v>
      </c>
      <c r="G19" s="14">
        <f>'ف 4'!F20</f>
        <v>0</v>
      </c>
      <c r="H19" s="14">
        <f>'ف 5'!F20</f>
        <v>0</v>
      </c>
      <c r="I19" s="14">
        <f>'ف 6'!F20</f>
        <v>0</v>
      </c>
      <c r="J19" s="14">
        <f>'ف 7'!F20</f>
        <v>0</v>
      </c>
      <c r="K19" s="14">
        <f>'ف 8'!F20</f>
        <v>0</v>
      </c>
      <c r="L19" s="14">
        <f>'ف 9'!F20</f>
        <v>0</v>
      </c>
      <c r="M19" s="14">
        <f>'ف 10'!F20</f>
        <v>0</v>
      </c>
      <c r="N19" s="73">
        <f t="shared" si="9"/>
        <v>0</v>
      </c>
      <c r="O19" s="224" t="str">
        <f t="shared" si="10"/>
        <v>0</v>
      </c>
      <c r="P19" s="41">
        <f t="shared" si="0"/>
        <v>0</v>
      </c>
      <c r="Q19" s="197" t="str">
        <f t="shared" si="8"/>
        <v>إنتبه</v>
      </c>
      <c r="S19" s="105">
        <f t="shared" si="1"/>
        <v>0</v>
      </c>
      <c r="T19" s="105">
        <f t="shared" si="2"/>
        <v>0</v>
      </c>
      <c r="U19" s="105">
        <f t="shared" si="3"/>
        <v>0</v>
      </c>
      <c r="V19" s="105">
        <f t="shared" si="4"/>
        <v>0</v>
      </c>
      <c r="W19" s="196" t="str">
        <f t="shared" si="5"/>
        <v>0</v>
      </c>
      <c r="X19" s="30" t="str">
        <f t="shared" si="6"/>
        <v>0</v>
      </c>
      <c r="Y19" s="30">
        <f t="shared" si="7"/>
        <v>0</v>
      </c>
    </row>
    <row r="20" spans="1:25" ht="20.100000000000001" customHeight="1" thickBot="1">
      <c r="A20" s="64" t="str">
        <f>CONCATENATE('بيانات أولية وأسماء الطلاب'!A18)</f>
        <v>12</v>
      </c>
      <c r="B20" s="14" t="str">
        <f>CONCATENATE('بيانات أولية وأسماء الطلاب'!B18)</f>
        <v/>
      </c>
      <c r="C20" s="14" t="str">
        <f>CONCATENATE('بيانات أولية وأسماء الطلاب'!C18)</f>
        <v/>
      </c>
      <c r="D20" s="14">
        <f>'ف 1'!F21</f>
        <v>0</v>
      </c>
      <c r="E20" s="14">
        <f>'ف 2'!F21</f>
        <v>0</v>
      </c>
      <c r="F20" s="14">
        <f>'ف 3'!F21</f>
        <v>0</v>
      </c>
      <c r="G20" s="14">
        <f>'ف 4'!F21</f>
        <v>0</v>
      </c>
      <c r="H20" s="14">
        <f>'ف 5'!F21</f>
        <v>0</v>
      </c>
      <c r="I20" s="14">
        <f>'ف 6'!F21</f>
        <v>0</v>
      </c>
      <c r="J20" s="14">
        <f>'ف 7'!F21</f>
        <v>0</v>
      </c>
      <c r="K20" s="14">
        <f>'ف 8'!F21</f>
        <v>0</v>
      </c>
      <c r="L20" s="14">
        <f>'ف 9'!F21</f>
        <v>0</v>
      </c>
      <c r="M20" s="14">
        <f>'ف 10'!F21</f>
        <v>0</v>
      </c>
      <c r="N20" s="73">
        <f t="shared" si="9"/>
        <v>0</v>
      </c>
      <c r="O20" s="224" t="str">
        <f t="shared" si="10"/>
        <v>0</v>
      </c>
      <c r="P20" s="41">
        <f t="shared" si="0"/>
        <v>0</v>
      </c>
      <c r="Q20" s="197" t="str">
        <f t="shared" si="8"/>
        <v>إنتبه</v>
      </c>
      <c r="S20" s="105">
        <f t="shared" si="1"/>
        <v>0</v>
      </c>
      <c r="T20" s="105">
        <f t="shared" si="2"/>
        <v>0</v>
      </c>
      <c r="U20" s="105">
        <f t="shared" si="3"/>
        <v>0</v>
      </c>
      <c r="V20" s="105">
        <f t="shared" si="4"/>
        <v>0</v>
      </c>
      <c r="W20" s="196" t="str">
        <f t="shared" si="5"/>
        <v>0</v>
      </c>
      <c r="X20" s="30" t="str">
        <f t="shared" si="6"/>
        <v>0</v>
      </c>
      <c r="Y20" s="30">
        <f t="shared" si="7"/>
        <v>0</v>
      </c>
    </row>
    <row r="21" spans="1:25" ht="20.100000000000001" customHeight="1" thickBot="1">
      <c r="A21" s="64" t="str">
        <f>CONCATENATE('بيانات أولية وأسماء الطلاب'!A19)</f>
        <v>13</v>
      </c>
      <c r="B21" s="14" t="str">
        <f>CONCATENATE('بيانات أولية وأسماء الطلاب'!B19)</f>
        <v/>
      </c>
      <c r="C21" s="14" t="str">
        <f>CONCATENATE('بيانات أولية وأسماء الطلاب'!C19)</f>
        <v/>
      </c>
      <c r="D21" s="14">
        <f>'ف 1'!F22</f>
        <v>0</v>
      </c>
      <c r="E21" s="14">
        <f>'ف 2'!F22</f>
        <v>0</v>
      </c>
      <c r="F21" s="14">
        <f>'ف 3'!F22</f>
        <v>0</v>
      </c>
      <c r="G21" s="14">
        <f>'ف 4'!F22</f>
        <v>0</v>
      </c>
      <c r="H21" s="14">
        <f>'ف 5'!F22</f>
        <v>0</v>
      </c>
      <c r="I21" s="14">
        <f>'ف 6'!F22</f>
        <v>0</v>
      </c>
      <c r="J21" s="14">
        <f>'ف 7'!F22</f>
        <v>0</v>
      </c>
      <c r="K21" s="14">
        <f>'ف 8'!F22</f>
        <v>0</v>
      </c>
      <c r="L21" s="14">
        <f>'ف 9'!F22</f>
        <v>0</v>
      </c>
      <c r="M21" s="14">
        <f>'ف 10'!F22</f>
        <v>0</v>
      </c>
      <c r="N21" s="73">
        <f t="shared" si="9"/>
        <v>0</v>
      </c>
      <c r="O21" s="224" t="str">
        <f t="shared" si="10"/>
        <v>0</v>
      </c>
      <c r="P21" s="41">
        <f t="shared" si="0"/>
        <v>0</v>
      </c>
      <c r="Q21" s="197" t="str">
        <f t="shared" si="8"/>
        <v>إنتبه</v>
      </c>
      <c r="S21" s="105">
        <f t="shared" si="1"/>
        <v>0</v>
      </c>
      <c r="T21" s="105">
        <f t="shared" si="2"/>
        <v>0</v>
      </c>
      <c r="U21" s="105">
        <f t="shared" si="3"/>
        <v>0</v>
      </c>
      <c r="V21" s="105">
        <f t="shared" si="4"/>
        <v>0</v>
      </c>
      <c r="W21" s="196" t="str">
        <f t="shared" si="5"/>
        <v>0</v>
      </c>
      <c r="X21" s="30" t="str">
        <f t="shared" si="6"/>
        <v>0</v>
      </c>
      <c r="Y21" s="30">
        <f t="shared" si="7"/>
        <v>0</v>
      </c>
    </row>
    <row r="22" spans="1:25" ht="20.100000000000001" customHeight="1" thickBot="1">
      <c r="A22" s="64" t="str">
        <f>CONCATENATE('بيانات أولية وأسماء الطلاب'!A20)</f>
        <v>14</v>
      </c>
      <c r="B22" s="14" t="str">
        <f>CONCATENATE('بيانات أولية وأسماء الطلاب'!B20)</f>
        <v/>
      </c>
      <c r="C22" s="14" t="str">
        <f>CONCATENATE('بيانات أولية وأسماء الطلاب'!C20)</f>
        <v/>
      </c>
      <c r="D22" s="14">
        <f>'ف 1'!F23</f>
        <v>0</v>
      </c>
      <c r="E22" s="14">
        <f>'ف 2'!F23</f>
        <v>0</v>
      </c>
      <c r="F22" s="14">
        <f>'ف 3'!F23</f>
        <v>0</v>
      </c>
      <c r="G22" s="14">
        <f>'ف 4'!F23</f>
        <v>0</v>
      </c>
      <c r="H22" s="14">
        <f>'ف 5'!F23</f>
        <v>0</v>
      </c>
      <c r="I22" s="14">
        <f>'ف 6'!F23</f>
        <v>0</v>
      </c>
      <c r="J22" s="14">
        <f>'ف 7'!F23</f>
        <v>0</v>
      </c>
      <c r="K22" s="14">
        <f>'ف 8'!F23</f>
        <v>0</v>
      </c>
      <c r="L22" s="14">
        <f>'ف 9'!F23</f>
        <v>0</v>
      </c>
      <c r="M22" s="14">
        <f>'ف 10'!F23</f>
        <v>0</v>
      </c>
      <c r="N22" s="73">
        <f t="shared" si="9"/>
        <v>0</v>
      </c>
      <c r="O22" s="224" t="str">
        <f t="shared" si="10"/>
        <v>0</v>
      </c>
      <c r="P22" s="41">
        <f t="shared" si="0"/>
        <v>0</v>
      </c>
      <c r="Q22" s="197" t="str">
        <f t="shared" si="8"/>
        <v>إنتبه</v>
      </c>
      <c r="S22" s="105">
        <f t="shared" si="1"/>
        <v>0</v>
      </c>
      <c r="T22" s="105">
        <f t="shared" si="2"/>
        <v>0</v>
      </c>
      <c r="U22" s="105">
        <f t="shared" si="3"/>
        <v>0</v>
      </c>
      <c r="V22" s="105">
        <f t="shared" si="4"/>
        <v>0</v>
      </c>
      <c r="W22" s="196" t="str">
        <f t="shared" si="5"/>
        <v>0</v>
      </c>
      <c r="X22" s="30" t="str">
        <f t="shared" si="6"/>
        <v>0</v>
      </c>
      <c r="Y22" s="30">
        <f t="shared" si="7"/>
        <v>0</v>
      </c>
    </row>
    <row r="23" spans="1:25" ht="20.100000000000001" customHeight="1" thickBot="1">
      <c r="A23" s="64" t="str">
        <f>CONCATENATE('بيانات أولية وأسماء الطلاب'!A21)</f>
        <v>15</v>
      </c>
      <c r="B23" s="14" t="str">
        <f>CONCATENATE('بيانات أولية وأسماء الطلاب'!B21)</f>
        <v/>
      </c>
      <c r="C23" s="14" t="str">
        <f>CONCATENATE('بيانات أولية وأسماء الطلاب'!C21)</f>
        <v/>
      </c>
      <c r="D23" s="14">
        <f>'ف 1'!F24</f>
        <v>0</v>
      </c>
      <c r="E23" s="14">
        <f>'ف 2'!F24</f>
        <v>0</v>
      </c>
      <c r="F23" s="14">
        <f>'ف 3'!F24</f>
        <v>0</v>
      </c>
      <c r="G23" s="14">
        <f>'ف 4'!F24</f>
        <v>0</v>
      </c>
      <c r="H23" s="14">
        <f>'ف 5'!F24</f>
        <v>0</v>
      </c>
      <c r="I23" s="14">
        <f>'ف 6'!F24</f>
        <v>0</v>
      </c>
      <c r="J23" s="14">
        <f>'ف 7'!F24</f>
        <v>0</v>
      </c>
      <c r="K23" s="14">
        <f>'ف 8'!F24</f>
        <v>0</v>
      </c>
      <c r="L23" s="14">
        <f>'ف 9'!F24</f>
        <v>0</v>
      </c>
      <c r="M23" s="14">
        <f>'ف 10'!F24</f>
        <v>0</v>
      </c>
      <c r="N23" s="73">
        <f t="shared" si="9"/>
        <v>0</v>
      </c>
      <c r="O23" s="224" t="str">
        <f t="shared" si="10"/>
        <v>0</v>
      </c>
      <c r="P23" s="41">
        <f t="shared" si="0"/>
        <v>0</v>
      </c>
      <c r="Q23" s="197" t="str">
        <f t="shared" si="8"/>
        <v>إنتبه</v>
      </c>
      <c r="S23" s="105">
        <f t="shared" si="1"/>
        <v>0</v>
      </c>
      <c r="T23" s="105">
        <f t="shared" si="2"/>
        <v>0</v>
      </c>
      <c r="U23" s="105">
        <f t="shared" si="3"/>
        <v>0</v>
      </c>
      <c r="V23" s="105">
        <f t="shared" si="4"/>
        <v>0</v>
      </c>
      <c r="W23" s="196" t="str">
        <f t="shared" si="5"/>
        <v>0</v>
      </c>
      <c r="X23" s="30" t="str">
        <f t="shared" si="6"/>
        <v>0</v>
      </c>
      <c r="Y23" s="30">
        <f t="shared" si="7"/>
        <v>0</v>
      </c>
    </row>
    <row r="24" spans="1:25" ht="20.100000000000001" customHeight="1" thickBot="1">
      <c r="A24" s="64" t="str">
        <f>CONCATENATE('بيانات أولية وأسماء الطلاب'!A22)</f>
        <v>16</v>
      </c>
      <c r="B24" s="14" t="str">
        <f>CONCATENATE('بيانات أولية وأسماء الطلاب'!B22)</f>
        <v/>
      </c>
      <c r="C24" s="14" t="str">
        <f>CONCATENATE('بيانات أولية وأسماء الطلاب'!C22)</f>
        <v/>
      </c>
      <c r="D24" s="14">
        <f>'ف 1'!F25</f>
        <v>0</v>
      </c>
      <c r="E24" s="14">
        <f>'ف 2'!F25</f>
        <v>0</v>
      </c>
      <c r="F24" s="14">
        <f>'ف 3'!F25</f>
        <v>0</v>
      </c>
      <c r="G24" s="14">
        <f>'ف 4'!F25</f>
        <v>0</v>
      </c>
      <c r="H24" s="14">
        <f>'ف 5'!F25</f>
        <v>0</v>
      </c>
      <c r="I24" s="14">
        <f>'ف 6'!F25</f>
        <v>0</v>
      </c>
      <c r="J24" s="14">
        <f>'ف 7'!F25</f>
        <v>0</v>
      </c>
      <c r="K24" s="14">
        <f>'ف 8'!F25</f>
        <v>0</v>
      </c>
      <c r="L24" s="14">
        <f>'ف 9'!F25</f>
        <v>0</v>
      </c>
      <c r="M24" s="14">
        <f>'ف 10'!F25</f>
        <v>0</v>
      </c>
      <c r="N24" s="73">
        <f t="shared" si="9"/>
        <v>0</v>
      </c>
      <c r="O24" s="224" t="str">
        <f t="shared" si="10"/>
        <v>0</v>
      </c>
      <c r="P24" s="41">
        <f t="shared" si="0"/>
        <v>0</v>
      </c>
      <c r="Q24" s="197" t="str">
        <f t="shared" si="8"/>
        <v>إنتبه</v>
      </c>
      <c r="S24" s="105">
        <f t="shared" si="1"/>
        <v>0</v>
      </c>
      <c r="T24" s="105">
        <f t="shared" si="2"/>
        <v>0</v>
      </c>
      <c r="U24" s="105">
        <f t="shared" si="3"/>
        <v>0</v>
      </c>
      <c r="V24" s="105">
        <f t="shared" si="4"/>
        <v>0</v>
      </c>
      <c r="W24" s="196" t="str">
        <f t="shared" si="5"/>
        <v>0</v>
      </c>
      <c r="X24" s="30" t="str">
        <f t="shared" si="6"/>
        <v>0</v>
      </c>
      <c r="Y24" s="30">
        <f t="shared" si="7"/>
        <v>0</v>
      </c>
    </row>
    <row r="25" spans="1:25" ht="20.100000000000001" customHeight="1" thickBot="1">
      <c r="A25" s="64" t="str">
        <f>CONCATENATE('بيانات أولية وأسماء الطلاب'!A23)</f>
        <v>17</v>
      </c>
      <c r="B25" s="14" t="str">
        <f>CONCATENATE('بيانات أولية وأسماء الطلاب'!B23)</f>
        <v/>
      </c>
      <c r="C25" s="14" t="str">
        <f>CONCATENATE('بيانات أولية وأسماء الطلاب'!C23)</f>
        <v/>
      </c>
      <c r="D25" s="14">
        <f>'ف 1'!F26</f>
        <v>0</v>
      </c>
      <c r="E25" s="14">
        <f>'ف 2'!F26</f>
        <v>0</v>
      </c>
      <c r="F25" s="14">
        <f>'ف 3'!F26</f>
        <v>0</v>
      </c>
      <c r="G25" s="14">
        <f>'ف 4'!F26</f>
        <v>0</v>
      </c>
      <c r="H25" s="14">
        <f>'ف 5'!F26</f>
        <v>0</v>
      </c>
      <c r="I25" s="14">
        <f>'ف 6'!F26</f>
        <v>0</v>
      </c>
      <c r="J25" s="14">
        <f>'ف 7'!F26</f>
        <v>0</v>
      </c>
      <c r="K25" s="14">
        <f>'ف 8'!F26</f>
        <v>0</v>
      </c>
      <c r="L25" s="14">
        <f>'ف 9'!F26</f>
        <v>0</v>
      </c>
      <c r="M25" s="14">
        <f>'ف 10'!F26</f>
        <v>0</v>
      </c>
      <c r="N25" s="73">
        <f t="shared" si="9"/>
        <v>0</v>
      </c>
      <c r="O25" s="224" t="str">
        <f t="shared" si="10"/>
        <v>0</v>
      </c>
      <c r="P25" s="41">
        <f t="shared" si="0"/>
        <v>0</v>
      </c>
      <c r="Q25" s="197" t="str">
        <f t="shared" si="8"/>
        <v>إنتبه</v>
      </c>
      <c r="S25" s="105">
        <f t="shared" si="1"/>
        <v>0</v>
      </c>
      <c r="T25" s="105">
        <f t="shared" si="2"/>
        <v>0</v>
      </c>
      <c r="U25" s="105">
        <f t="shared" si="3"/>
        <v>0</v>
      </c>
      <c r="V25" s="105">
        <f t="shared" si="4"/>
        <v>0</v>
      </c>
      <c r="W25" s="196" t="str">
        <f t="shared" si="5"/>
        <v>0</v>
      </c>
      <c r="X25" s="30" t="str">
        <f t="shared" si="6"/>
        <v>0</v>
      </c>
      <c r="Y25" s="30">
        <f t="shared" si="7"/>
        <v>0</v>
      </c>
    </row>
    <row r="26" spans="1:25" ht="20.100000000000001" customHeight="1" thickBot="1">
      <c r="A26" s="64" t="str">
        <f>CONCATENATE('بيانات أولية وأسماء الطلاب'!A24)</f>
        <v>18</v>
      </c>
      <c r="B26" s="14" t="str">
        <f>CONCATENATE('بيانات أولية وأسماء الطلاب'!B24)</f>
        <v/>
      </c>
      <c r="C26" s="14" t="str">
        <f>CONCATENATE('بيانات أولية وأسماء الطلاب'!C24)</f>
        <v/>
      </c>
      <c r="D26" s="14">
        <f>'ف 1'!F27</f>
        <v>0</v>
      </c>
      <c r="E26" s="14">
        <f>'ف 2'!F27</f>
        <v>0</v>
      </c>
      <c r="F26" s="14">
        <f>'ف 3'!F27</f>
        <v>0</v>
      </c>
      <c r="G26" s="14">
        <f>'ف 4'!F27</f>
        <v>0</v>
      </c>
      <c r="H26" s="14">
        <f>'ف 5'!F27</f>
        <v>0</v>
      </c>
      <c r="I26" s="14">
        <f>'ف 6'!F27</f>
        <v>0</v>
      </c>
      <c r="J26" s="14">
        <f>'ف 7'!F27</f>
        <v>0</v>
      </c>
      <c r="K26" s="14">
        <f>'ف 8'!F27</f>
        <v>0</v>
      </c>
      <c r="L26" s="14">
        <f>'ف 9'!F27</f>
        <v>0</v>
      </c>
      <c r="M26" s="14">
        <f>'ف 10'!F27</f>
        <v>0</v>
      </c>
      <c r="N26" s="73">
        <f t="shared" si="9"/>
        <v>0</v>
      </c>
      <c r="O26" s="224" t="str">
        <f t="shared" si="10"/>
        <v>0</v>
      </c>
      <c r="P26" s="41">
        <f t="shared" si="0"/>
        <v>0</v>
      </c>
      <c r="Q26" s="197" t="str">
        <f t="shared" si="8"/>
        <v>إنتبه</v>
      </c>
      <c r="S26" s="105">
        <f t="shared" si="1"/>
        <v>0</v>
      </c>
      <c r="T26" s="105">
        <f t="shared" si="2"/>
        <v>0</v>
      </c>
      <c r="U26" s="105">
        <f t="shared" si="3"/>
        <v>0</v>
      </c>
      <c r="V26" s="105">
        <f t="shared" si="4"/>
        <v>0</v>
      </c>
      <c r="W26" s="196" t="str">
        <f t="shared" si="5"/>
        <v>0</v>
      </c>
      <c r="X26" s="30" t="str">
        <f t="shared" si="6"/>
        <v>0</v>
      </c>
      <c r="Y26" s="30">
        <f t="shared" si="7"/>
        <v>0</v>
      </c>
    </row>
    <row r="27" spans="1:25" ht="20.100000000000001" customHeight="1" thickBot="1">
      <c r="A27" s="64" t="str">
        <f>CONCATENATE('بيانات أولية وأسماء الطلاب'!A25)</f>
        <v>19</v>
      </c>
      <c r="B27" s="14" t="str">
        <f>CONCATENATE('بيانات أولية وأسماء الطلاب'!B25)</f>
        <v/>
      </c>
      <c r="C27" s="14" t="str">
        <f>CONCATENATE('بيانات أولية وأسماء الطلاب'!C25)</f>
        <v/>
      </c>
      <c r="D27" s="14">
        <f>'ف 1'!F28</f>
        <v>0</v>
      </c>
      <c r="E27" s="14">
        <f>'ف 2'!F28</f>
        <v>0</v>
      </c>
      <c r="F27" s="14">
        <f>'ف 3'!F28</f>
        <v>0</v>
      </c>
      <c r="G27" s="14">
        <f>'ف 4'!F28</f>
        <v>0</v>
      </c>
      <c r="H27" s="14">
        <f>'ف 5'!F28</f>
        <v>0</v>
      </c>
      <c r="I27" s="14">
        <f>'ف 6'!F28</f>
        <v>0</v>
      </c>
      <c r="J27" s="14">
        <f>'ف 7'!F28</f>
        <v>0</v>
      </c>
      <c r="K27" s="14">
        <f>'ف 8'!F28</f>
        <v>0</v>
      </c>
      <c r="L27" s="14">
        <f>'ف 9'!F28</f>
        <v>0</v>
      </c>
      <c r="M27" s="14">
        <f>'ف 10'!F28</f>
        <v>0</v>
      </c>
      <c r="N27" s="73">
        <f t="shared" si="9"/>
        <v>0</v>
      </c>
      <c r="O27" s="224" t="str">
        <f t="shared" si="10"/>
        <v>0</v>
      </c>
      <c r="P27" s="41">
        <f t="shared" si="0"/>
        <v>0</v>
      </c>
      <c r="Q27" s="197" t="str">
        <f t="shared" si="8"/>
        <v>إنتبه</v>
      </c>
      <c r="S27" s="105">
        <f t="shared" si="1"/>
        <v>0</v>
      </c>
      <c r="T27" s="105">
        <f t="shared" si="2"/>
        <v>0</v>
      </c>
      <c r="U27" s="105">
        <f t="shared" si="3"/>
        <v>0</v>
      </c>
      <c r="V27" s="105">
        <f t="shared" si="4"/>
        <v>0</v>
      </c>
      <c r="W27" s="196" t="str">
        <f t="shared" si="5"/>
        <v>0</v>
      </c>
      <c r="X27" s="30" t="str">
        <f t="shared" si="6"/>
        <v>0</v>
      </c>
      <c r="Y27" s="30">
        <f t="shared" si="7"/>
        <v>0</v>
      </c>
    </row>
    <row r="28" spans="1:25" ht="20.100000000000001" customHeight="1" thickBot="1">
      <c r="A28" s="64" t="str">
        <f>CONCATENATE('بيانات أولية وأسماء الطلاب'!A26)</f>
        <v>20</v>
      </c>
      <c r="B28" s="14" t="str">
        <f>CONCATENATE('بيانات أولية وأسماء الطلاب'!B26)</f>
        <v/>
      </c>
      <c r="C28" s="14" t="str">
        <f>CONCATENATE('بيانات أولية وأسماء الطلاب'!C26)</f>
        <v/>
      </c>
      <c r="D28" s="14">
        <f>'ف 1'!F29</f>
        <v>0</v>
      </c>
      <c r="E28" s="14">
        <f>'ف 2'!F29</f>
        <v>0</v>
      </c>
      <c r="F28" s="14">
        <f>'ف 3'!F29</f>
        <v>0</v>
      </c>
      <c r="G28" s="14">
        <f>'ف 4'!F29</f>
        <v>0</v>
      </c>
      <c r="H28" s="14">
        <f>'ف 5'!F29</f>
        <v>0</v>
      </c>
      <c r="I28" s="14">
        <f>'ف 6'!F29</f>
        <v>0</v>
      </c>
      <c r="J28" s="14">
        <f>'ف 7'!F29</f>
        <v>0</v>
      </c>
      <c r="K28" s="14">
        <f>'ف 8'!F29</f>
        <v>0</v>
      </c>
      <c r="L28" s="14">
        <f>'ف 9'!F29</f>
        <v>0</v>
      </c>
      <c r="M28" s="14">
        <f>'ف 10'!F29</f>
        <v>0</v>
      </c>
      <c r="N28" s="73">
        <f t="shared" si="9"/>
        <v>0</v>
      </c>
      <c r="O28" s="224" t="str">
        <f t="shared" si="10"/>
        <v>0</v>
      </c>
      <c r="P28" s="41">
        <f t="shared" si="0"/>
        <v>0</v>
      </c>
      <c r="Q28" s="197" t="str">
        <f t="shared" si="8"/>
        <v>إنتبه</v>
      </c>
      <c r="S28" s="105">
        <f t="shared" si="1"/>
        <v>0</v>
      </c>
      <c r="T28" s="105">
        <f t="shared" si="2"/>
        <v>0</v>
      </c>
      <c r="U28" s="105">
        <f t="shared" si="3"/>
        <v>0</v>
      </c>
      <c r="V28" s="105">
        <f t="shared" si="4"/>
        <v>0</v>
      </c>
      <c r="W28" s="196" t="str">
        <f t="shared" si="5"/>
        <v>0</v>
      </c>
      <c r="X28" s="30" t="str">
        <f t="shared" si="6"/>
        <v>0</v>
      </c>
      <c r="Y28" s="30">
        <f t="shared" si="7"/>
        <v>0</v>
      </c>
    </row>
    <row r="29" spans="1:25" ht="20.100000000000001" customHeight="1" thickBot="1">
      <c r="A29" s="64" t="str">
        <f>CONCATENATE('بيانات أولية وأسماء الطلاب'!A27)</f>
        <v>21</v>
      </c>
      <c r="B29" s="14" t="str">
        <f>CONCATENATE('بيانات أولية وأسماء الطلاب'!B27)</f>
        <v/>
      </c>
      <c r="C29" s="14" t="str">
        <f>CONCATENATE('بيانات أولية وأسماء الطلاب'!C27)</f>
        <v/>
      </c>
      <c r="D29" s="14">
        <f>'ف 1'!F30</f>
        <v>0</v>
      </c>
      <c r="E29" s="14">
        <f>'ف 2'!F30</f>
        <v>0</v>
      </c>
      <c r="F29" s="14">
        <f>'ف 3'!F30</f>
        <v>0</v>
      </c>
      <c r="G29" s="14">
        <f>'ف 4'!F30</f>
        <v>0</v>
      </c>
      <c r="H29" s="14">
        <f>'ف 5'!F30</f>
        <v>0</v>
      </c>
      <c r="I29" s="14">
        <f>'ف 6'!F30</f>
        <v>0</v>
      </c>
      <c r="J29" s="14">
        <f>'ف 7'!F30</f>
        <v>0</v>
      </c>
      <c r="K29" s="14">
        <f>'ف 8'!F30</f>
        <v>0</v>
      </c>
      <c r="L29" s="14">
        <f>'ف 9'!F30</f>
        <v>0</v>
      </c>
      <c r="M29" s="14">
        <f>'ف 10'!F30</f>
        <v>0</v>
      </c>
      <c r="N29" s="73">
        <f t="shared" si="9"/>
        <v>0</v>
      </c>
      <c r="O29" s="224" t="str">
        <f t="shared" si="10"/>
        <v>0</v>
      </c>
      <c r="P29" s="41">
        <f t="shared" si="0"/>
        <v>0</v>
      </c>
      <c r="Q29" s="197" t="str">
        <f t="shared" si="8"/>
        <v>إنتبه</v>
      </c>
      <c r="S29" s="105">
        <f t="shared" si="1"/>
        <v>0</v>
      </c>
      <c r="T29" s="105">
        <f t="shared" si="2"/>
        <v>0</v>
      </c>
      <c r="U29" s="105">
        <f t="shared" si="3"/>
        <v>0</v>
      </c>
      <c r="V29" s="105">
        <f t="shared" si="4"/>
        <v>0</v>
      </c>
      <c r="W29" s="196" t="str">
        <f t="shared" si="5"/>
        <v>0</v>
      </c>
      <c r="X29" s="30" t="str">
        <f t="shared" si="6"/>
        <v>0</v>
      </c>
      <c r="Y29" s="30">
        <f t="shared" si="7"/>
        <v>0</v>
      </c>
    </row>
    <row r="30" spans="1:25" ht="20.100000000000001" customHeight="1" thickBot="1">
      <c r="A30" s="64" t="str">
        <f>CONCATENATE('بيانات أولية وأسماء الطلاب'!A28)</f>
        <v>22</v>
      </c>
      <c r="B30" s="14" t="str">
        <f>CONCATENATE('بيانات أولية وأسماء الطلاب'!B28)</f>
        <v/>
      </c>
      <c r="C30" s="14" t="str">
        <f>CONCATENATE('بيانات أولية وأسماء الطلاب'!C28)</f>
        <v/>
      </c>
      <c r="D30" s="14">
        <f>'ف 1'!F31</f>
        <v>0</v>
      </c>
      <c r="E30" s="14">
        <f>'ف 2'!F31</f>
        <v>0</v>
      </c>
      <c r="F30" s="14">
        <f>'ف 3'!F31</f>
        <v>0</v>
      </c>
      <c r="G30" s="14">
        <f>'ف 4'!F31</f>
        <v>0</v>
      </c>
      <c r="H30" s="14">
        <f>'ف 5'!F31</f>
        <v>0</v>
      </c>
      <c r="I30" s="14">
        <f>'ف 6'!F31</f>
        <v>0</v>
      </c>
      <c r="J30" s="14">
        <f>'ف 7'!F31</f>
        <v>0</v>
      </c>
      <c r="K30" s="14">
        <f>'ف 8'!F31</f>
        <v>0</v>
      </c>
      <c r="L30" s="14">
        <f>'ف 9'!F31</f>
        <v>0</v>
      </c>
      <c r="M30" s="14">
        <f>'ف 10'!F31</f>
        <v>0</v>
      </c>
      <c r="N30" s="73">
        <f t="shared" si="9"/>
        <v>0</v>
      </c>
      <c r="O30" s="224" t="str">
        <f t="shared" si="10"/>
        <v>0</v>
      </c>
      <c r="P30" s="41">
        <f t="shared" si="0"/>
        <v>0</v>
      </c>
      <c r="Q30" s="197" t="str">
        <f t="shared" si="8"/>
        <v>إنتبه</v>
      </c>
      <c r="S30" s="105">
        <f t="shared" si="1"/>
        <v>0</v>
      </c>
      <c r="T30" s="105">
        <f t="shared" si="2"/>
        <v>0</v>
      </c>
      <c r="U30" s="105">
        <f t="shared" si="3"/>
        <v>0</v>
      </c>
      <c r="V30" s="105">
        <f t="shared" si="4"/>
        <v>0</v>
      </c>
      <c r="W30" s="196" t="str">
        <f t="shared" si="5"/>
        <v>0</v>
      </c>
      <c r="X30" s="30" t="str">
        <f t="shared" si="6"/>
        <v>0</v>
      </c>
      <c r="Y30" s="30">
        <f t="shared" si="7"/>
        <v>0</v>
      </c>
    </row>
    <row r="31" spans="1:25" ht="20.100000000000001" customHeight="1" thickBot="1">
      <c r="A31" s="64" t="str">
        <f>CONCATENATE('بيانات أولية وأسماء الطلاب'!A29)</f>
        <v>23</v>
      </c>
      <c r="B31" s="14" t="str">
        <f>CONCATENATE('بيانات أولية وأسماء الطلاب'!B29)</f>
        <v/>
      </c>
      <c r="C31" s="14" t="str">
        <f>CONCATENATE('بيانات أولية وأسماء الطلاب'!C29)</f>
        <v/>
      </c>
      <c r="D31" s="14">
        <f>'ف 1'!F32</f>
        <v>0</v>
      </c>
      <c r="E31" s="14">
        <f>'ف 2'!F32</f>
        <v>0</v>
      </c>
      <c r="F31" s="14">
        <f>'ف 3'!F32</f>
        <v>0</v>
      </c>
      <c r="G31" s="14">
        <f>'ف 4'!F32</f>
        <v>0</v>
      </c>
      <c r="H31" s="14">
        <f>'ف 5'!F32</f>
        <v>0</v>
      </c>
      <c r="I31" s="14">
        <f>'ف 6'!F32</f>
        <v>0</v>
      </c>
      <c r="J31" s="14">
        <f>'ف 7'!F32</f>
        <v>0</v>
      </c>
      <c r="K31" s="14">
        <f>'ف 8'!F32</f>
        <v>0</v>
      </c>
      <c r="L31" s="14">
        <f>'ف 9'!F32</f>
        <v>0</v>
      </c>
      <c r="M31" s="14">
        <f>'ف 10'!F32</f>
        <v>0</v>
      </c>
      <c r="N31" s="73">
        <f t="shared" si="9"/>
        <v>0</v>
      </c>
      <c r="O31" s="224" t="str">
        <f t="shared" si="10"/>
        <v>0</v>
      </c>
      <c r="P31" s="41">
        <f t="shared" si="0"/>
        <v>0</v>
      </c>
      <c r="Q31" s="197" t="str">
        <f t="shared" si="8"/>
        <v>إنتبه</v>
      </c>
      <c r="S31" s="105">
        <f t="shared" si="1"/>
        <v>0</v>
      </c>
      <c r="T31" s="105">
        <f t="shared" si="2"/>
        <v>0</v>
      </c>
      <c r="U31" s="105">
        <f t="shared" si="3"/>
        <v>0</v>
      </c>
      <c r="V31" s="105">
        <f t="shared" si="4"/>
        <v>0</v>
      </c>
      <c r="W31" s="196" t="str">
        <f t="shared" si="5"/>
        <v>0</v>
      </c>
      <c r="X31" s="30" t="str">
        <f t="shared" si="6"/>
        <v>0</v>
      </c>
      <c r="Y31" s="30">
        <f t="shared" si="7"/>
        <v>0</v>
      </c>
    </row>
    <row r="32" spans="1:25" ht="20.100000000000001" customHeight="1" thickBot="1">
      <c r="A32" s="64" t="str">
        <f>CONCATENATE('بيانات أولية وأسماء الطلاب'!A30)</f>
        <v>24</v>
      </c>
      <c r="B32" s="14" t="str">
        <f>CONCATENATE('بيانات أولية وأسماء الطلاب'!B30)</f>
        <v/>
      </c>
      <c r="C32" s="14" t="str">
        <f>CONCATENATE('بيانات أولية وأسماء الطلاب'!C30)</f>
        <v/>
      </c>
      <c r="D32" s="14">
        <f>'ف 1'!F33</f>
        <v>0</v>
      </c>
      <c r="E32" s="14">
        <f>'ف 2'!F33</f>
        <v>0</v>
      </c>
      <c r="F32" s="14">
        <f>'ف 3'!F33</f>
        <v>0</v>
      </c>
      <c r="G32" s="14">
        <f>'ف 4'!F33</f>
        <v>0</v>
      </c>
      <c r="H32" s="14">
        <f>'ف 5'!F33</f>
        <v>0</v>
      </c>
      <c r="I32" s="14">
        <f>'ف 6'!F33</f>
        <v>0</v>
      </c>
      <c r="J32" s="14">
        <f>'ف 7'!F33</f>
        <v>0</v>
      </c>
      <c r="K32" s="14">
        <f>'ف 8'!F33</f>
        <v>0</v>
      </c>
      <c r="L32" s="14">
        <f>'ف 9'!F33</f>
        <v>0</v>
      </c>
      <c r="M32" s="14">
        <f>'ف 10'!F33</f>
        <v>0</v>
      </c>
      <c r="N32" s="73">
        <f t="shared" si="9"/>
        <v>0</v>
      </c>
      <c r="O32" s="224" t="str">
        <f t="shared" si="10"/>
        <v>0</v>
      </c>
      <c r="P32" s="41">
        <f t="shared" si="0"/>
        <v>0</v>
      </c>
      <c r="Q32" s="197" t="str">
        <f t="shared" si="8"/>
        <v>إنتبه</v>
      </c>
      <c r="S32" s="105">
        <f t="shared" si="1"/>
        <v>0</v>
      </c>
      <c r="T32" s="105">
        <f t="shared" si="2"/>
        <v>0</v>
      </c>
      <c r="U32" s="105">
        <f t="shared" si="3"/>
        <v>0</v>
      </c>
      <c r="V32" s="105">
        <f t="shared" si="4"/>
        <v>0</v>
      </c>
      <c r="W32" s="196" t="str">
        <f t="shared" si="5"/>
        <v>0</v>
      </c>
      <c r="X32" s="30" t="str">
        <f t="shared" si="6"/>
        <v>0</v>
      </c>
      <c r="Y32" s="30">
        <f t="shared" si="7"/>
        <v>0</v>
      </c>
    </row>
    <row r="33" spans="1:25" ht="20.100000000000001" customHeight="1" thickBot="1">
      <c r="A33" s="64" t="str">
        <f>CONCATENATE('بيانات أولية وأسماء الطلاب'!A31)</f>
        <v>25</v>
      </c>
      <c r="B33" s="14" t="str">
        <f>CONCATENATE('بيانات أولية وأسماء الطلاب'!B31)</f>
        <v/>
      </c>
      <c r="C33" s="14" t="str">
        <f>CONCATENATE('بيانات أولية وأسماء الطلاب'!C31)</f>
        <v/>
      </c>
      <c r="D33" s="14">
        <f>'ف 1'!F34</f>
        <v>0</v>
      </c>
      <c r="E33" s="14">
        <f>'ف 2'!F34</f>
        <v>0</v>
      </c>
      <c r="F33" s="14">
        <f>'ف 3'!F34</f>
        <v>0</v>
      </c>
      <c r="G33" s="14">
        <f>'ف 4'!F34</f>
        <v>0</v>
      </c>
      <c r="H33" s="14">
        <f>'ف 5'!F34</f>
        <v>0</v>
      </c>
      <c r="I33" s="14">
        <f>'ف 6'!F34</f>
        <v>0</v>
      </c>
      <c r="J33" s="14">
        <f>'ف 7'!F34</f>
        <v>0</v>
      </c>
      <c r="K33" s="14">
        <f>'ف 8'!F34</f>
        <v>0</v>
      </c>
      <c r="L33" s="14">
        <f>'ف 9'!F34</f>
        <v>0</v>
      </c>
      <c r="M33" s="14">
        <f>'ف 10'!F34</f>
        <v>0</v>
      </c>
      <c r="N33" s="73">
        <f t="shared" si="9"/>
        <v>0</v>
      </c>
      <c r="O33" s="224" t="str">
        <f t="shared" si="10"/>
        <v>0</v>
      </c>
      <c r="P33" s="41">
        <f t="shared" si="0"/>
        <v>0</v>
      </c>
      <c r="Q33" s="197" t="str">
        <f t="shared" si="8"/>
        <v>إنتبه</v>
      </c>
      <c r="S33" s="105">
        <f t="shared" si="1"/>
        <v>0</v>
      </c>
      <c r="T33" s="105">
        <f t="shared" si="2"/>
        <v>0</v>
      </c>
      <c r="U33" s="105">
        <f t="shared" si="3"/>
        <v>0</v>
      </c>
      <c r="V33" s="105">
        <f t="shared" si="4"/>
        <v>0</v>
      </c>
      <c r="W33" s="196" t="str">
        <f t="shared" si="5"/>
        <v>0</v>
      </c>
      <c r="X33" s="30" t="str">
        <f t="shared" si="6"/>
        <v>0</v>
      </c>
      <c r="Y33" s="30">
        <f t="shared" si="7"/>
        <v>0</v>
      </c>
    </row>
    <row r="34" spans="1:25" ht="20.100000000000001" customHeight="1" thickBot="1">
      <c r="A34" s="64" t="str">
        <f>CONCATENATE('بيانات أولية وأسماء الطلاب'!A32)</f>
        <v>26</v>
      </c>
      <c r="B34" s="14" t="str">
        <f>CONCATENATE('بيانات أولية وأسماء الطلاب'!B32)</f>
        <v/>
      </c>
      <c r="C34" s="14" t="str">
        <f>CONCATENATE('بيانات أولية وأسماء الطلاب'!C32)</f>
        <v/>
      </c>
      <c r="D34" s="14">
        <f>'ف 1'!F35</f>
        <v>0</v>
      </c>
      <c r="E34" s="14">
        <f>'ف 2'!F35</f>
        <v>0</v>
      </c>
      <c r="F34" s="14">
        <f>'ف 3'!F35</f>
        <v>0</v>
      </c>
      <c r="G34" s="14">
        <f>'ف 4'!F35</f>
        <v>0</v>
      </c>
      <c r="H34" s="14">
        <f>'ف 5'!F35</f>
        <v>0</v>
      </c>
      <c r="I34" s="14">
        <f>'ف 6'!F35</f>
        <v>0</v>
      </c>
      <c r="J34" s="14">
        <f>'ف 7'!F35</f>
        <v>0</v>
      </c>
      <c r="K34" s="14">
        <f>'ف 8'!F35</f>
        <v>0</v>
      </c>
      <c r="L34" s="14">
        <f>'ف 9'!F35</f>
        <v>0</v>
      </c>
      <c r="M34" s="14">
        <f>'ف 10'!F35</f>
        <v>0</v>
      </c>
      <c r="N34" s="73">
        <f t="shared" si="9"/>
        <v>0</v>
      </c>
      <c r="O34" s="224" t="str">
        <f t="shared" si="10"/>
        <v>0</v>
      </c>
      <c r="P34" s="41">
        <f t="shared" si="0"/>
        <v>0</v>
      </c>
      <c r="Q34" s="197" t="str">
        <f t="shared" si="8"/>
        <v>إنتبه</v>
      </c>
      <c r="S34" s="105">
        <f t="shared" si="1"/>
        <v>0</v>
      </c>
      <c r="T34" s="105">
        <f t="shared" si="2"/>
        <v>0</v>
      </c>
      <c r="U34" s="105">
        <f t="shared" si="3"/>
        <v>0</v>
      </c>
      <c r="V34" s="105">
        <f t="shared" si="4"/>
        <v>0</v>
      </c>
      <c r="W34" s="196" t="str">
        <f t="shared" si="5"/>
        <v>0</v>
      </c>
      <c r="X34" s="30" t="str">
        <f t="shared" si="6"/>
        <v>0</v>
      </c>
      <c r="Y34" s="30">
        <f t="shared" si="7"/>
        <v>0</v>
      </c>
    </row>
    <row r="35" spans="1:25" ht="20.100000000000001" customHeight="1" thickBot="1">
      <c r="A35" s="64" t="str">
        <f>CONCATENATE('بيانات أولية وأسماء الطلاب'!A33)</f>
        <v>27</v>
      </c>
      <c r="B35" s="14" t="str">
        <f>CONCATENATE('بيانات أولية وأسماء الطلاب'!B33)</f>
        <v/>
      </c>
      <c r="C35" s="14" t="str">
        <f>CONCATENATE('بيانات أولية وأسماء الطلاب'!C33)</f>
        <v/>
      </c>
      <c r="D35" s="14">
        <f>'ف 1'!F36</f>
        <v>0</v>
      </c>
      <c r="E35" s="14">
        <f>'ف 2'!F36</f>
        <v>0</v>
      </c>
      <c r="F35" s="14">
        <f>'ف 3'!F36</f>
        <v>0</v>
      </c>
      <c r="G35" s="14">
        <f>'ف 4'!F36</f>
        <v>0</v>
      </c>
      <c r="H35" s="14">
        <f>'ف 5'!F36</f>
        <v>0</v>
      </c>
      <c r="I35" s="14">
        <f>'ف 6'!F36</f>
        <v>0</v>
      </c>
      <c r="J35" s="14">
        <f>'ف 7'!F36</f>
        <v>0</v>
      </c>
      <c r="K35" s="14">
        <f>'ف 8'!F36</f>
        <v>0</v>
      </c>
      <c r="L35" s="14">
        <f>'ف 9'!F36</f>
        <v>0</v>
      </c>
      <c r="M35" s="14">
        <f>'ف 10'!F36</f>
        <v>0</v>
      </c>
      <c r="N35" s="73">
        <f t="shared" si="9"/>
        <v>0</v>
      </c>
      <c r="O35" s="224" t="str">
        <f t="shared" si="10"/>
        <v>0</v>
      </c>
      <c r="P35" s="41">
        <f t="shared" si="0"/>
        <v>0</v>
      </c>
      <c r="Q35" s="197" t="str">
        <f t="shared" si="8"/>
        <v>إنتبه</v>
      </c>
      <c r="S35" s="105">
        <f t="shared" si="1"/>
        <v>0</v>
      </c>
      <c r="T35" s="105">
        <f t="shared" si="2"/>
        <v>0</v>
      </c>
      <c r="U35" s="105">
        <f t="shared" si="3"/>
        <v>0</v>
      </c>
      <c r="V35" s="105">
        <f t="shared" si="4"/>
        <v>0</v>
      </c>
      <c r="W35" s="196" t="str">
        <f t="shared" si="5"/>
        <v>0</v>
      </c>
      <c r="X35" s="30" t="str">
        <f t="shared" si="6"/>
        <v>0</v>
      </c>
      <c r="Y35" s="30">
        <f t="shared" si="7"/>
        <v>0</v>
      </c>
    </row>
    <row r="36" spans="1:25" ht="20.100000000000001" customHeight="1" thickBot="1">
      <c r="A36" s="64" t="str">
        <f>CONCATENATE('بيانات أولية وأسماء الطلاب'!A34)</f>
        <v>28</v>
      </c>
      <c r="B36" s="14" t="str">
        <f>CONCATENATE('بيانات أولية وأسماء الطلاب'!B34)</f>
        <v/>
      </c>
      <c r="C36" s="14" t="str">
        <f>CONCATENATE('بيانات أولية وأسماء الطلاب'!C34)</f>
        <v/>
      </c>
      <c r="D36" s="14">
        <f>'ف 1'!F37</f>
        <v>0</v>
      </c>
      <c r="E36" s="14">
        <f>'ف 2'!F37</f>
        <v>0</v>
      </c>
      <c r="F36" s="14">
        <f>'ف 3'!F37</f>
        <v>0</v>
      </c>
      <c r="G36" s="14">
        <f>'ف 4'!F37</f>
        <v>0</v>
      </c>
      <c r="H36" s="14">
        <f>'ف 5'!F37</f>
        <v>0</v>
      </c>
      <c r="I36" s="14">
        <f>'ف 6'!F37</f>
        <v>0</v>
      </c>
      <c r="J36" s="14">
        <f>'ف 7'!F37</f>
        <v>0</v>
      </c>
      <c r="K36" s="14">
        <f>'ف 8'!F37</f>
        <v>0</v>
      </c>
      <c r="L36" s="14">
        <f>'ف 9'!F37</f>
        <v>0</v>
      </c>
      <c r="M36" s="14">
        <f>'ف 10'!F37</f>
        <v>0</v>
      </c>
      <c r="N36" s="73">
        <f t="shared" si="9"/>
        <v>0</v>
      </c>
      <c r="O36" s="224" t="str">
        <f t="shared" si="10"/>
        <v>0</v>
      </c>
      <c r="P36" s="41">
        <f t="shared" si="0"/>
        <v>0</v>
      </c>
      <c r="Q36" s="197" t="str">
        <f t="shared" si="8"/>
        <v>إنتبه</v>
      </c>
      <c r="S36" s="105">
        <f t="shared" si="1"/>
        <v>0</v>
      </c>
      <c r="T36" s="105">
        <f t="shared" si="2"/>
        <v>0</v>
      </c>
      <c r="U36" s="105">
        <f t="shared" si="3"/>
        <v>0</v>
      </c>
      <c r="V36" s="105">
        <f t="shared" si="4"/>
        <v>0</v>
      </c>
      <c r="W36" s="196" t="str">
        <f t="shared" si="5"/>
        <v>0</v>
      </c>
      <c r="X36" s="30" t="str">
        <f t="shared" si="6"/>
        <v>0</v>
      </c>
      <c r="Y36" s="30">
        <f t="shared" si="7"/>
        <v>0</v>
      </c>
    </row>
    <row r="37" spans="1:25" ht="20.100000000000001" customHeight="1" thickBot="1">
      <c r="A37" s="64" t="str">
        <f>CONCATENATE('بيانات أولية وأسماء الطلاب'!A35)</f>
        <v>29</v>
      </c>
      <c r="B37" s="14" t="str">
        <f>CONCATENATE('بيانات أولية وأسماء الطلاب'!B35)</f>
        <v/>
      </c>
      <c r="C37" s="14" t="str">
        <f>CONCATENATE('بيانات أولية وأسماء الطلاب'!C35)</f>
        <v/>
      </c>
      <c r="D37" s="14">
        <f>'ف 1'!F38</f>
        <v>0</v>
      </c>
      <c r="E37" s="14">
        <f>'ف 2'!F38</f>
        <v>0</v>
      </c>
      <c r="F37" s="14">
        <f>'ف 3'!F38</f>
        <v>0</v>
      </c>
      <c r="G37" s="14">
        <f>'ف 4'!F38</f>
        <v>0</v>
      </c>
      <c r="H37" s="14">
        <f>'ف 5'!F38</f>
        <v>0</v>
      </c>
      <c r="I37" s="14">
        <f>'ف 6'!F38</f>
        <v>0</v>
      </c>
      <c r="J37" s="14">
        <f>'ف 7'!F38</f>
        <v>0</v>
      </c>
      <c r="K37" s="14">
        <f>'ف 8'!F38</f>
        <v>0</v>
      </c>
      <c r="L37" s="14">
        <f>'ف 9'!F38</f>
        <v>0</v>
      </c>
      <c r="M37" s="14">
        <f>'ف 10'!F38</f>
        <v>0</v>
      </c>
      <c r="N37" s="73">
        <f t="shared" si="9"/>
        <v>0</v>
      </c>
      <c r="O37" s="224" t="str">
        <f t="shared" si="10"/>
        <v>0</v>
      </c>
      <c r="P37" s="41">
        <f t="shared" si="0"/>
        <v>0</v>
      </c>
      <c r="Q37" s="197" t="str">
        <f t="shared" si="8"/>
        <v>إنتبه</v>
      </c>
      <c r="S37" s="105">
        <f t="shared" si="1"/>
        <v>0</v>
      </c>
      <c r="T37" s="105">
        <f t="shared" si="2"/>
        <v>0</v>
      </c>
      <c r="U37" s="105">
        <f t="shared" si="3"/>
        <v>0</v>
      </c>
      <c r="V37" s="105">
        <f t="shared" si="4"/>
        <v>0</v>
      </c>
      <c r="W37" s="196" t="str">
        <f t="shared" si="5"/>
        <v>0</v>
      </c>
      <c r="X37" s="30" t="str">
        <f t="shared" si="6"/>
        <v>0</v>
      </c>
      <c r="Y37" s="30">
        <f t="shared" si="7"/>
        <v>0</v>
      </c>
    </row>
    <row r="38" spans="1:25" ht="20.100000000000001" customHeight="1" thickBot="1">
      <c r="A38" s="64" t="str">
        <f>CONCATENATE('بيانات أولية وأسماء الطلاب'!A36)</f>
        <v>30</v>
      </c>
      <c r="B38" s="14" t="str">
        <f>CONCATENATE('بيانات أولية وأسماء الطلاب'!B36)</f>
        <v/>
      </c>
      <c r="C38" s="14" t="str">
        <f>CONCATENATE('بيانات أولية وأسماء الطلاب'!C36)</f>
        <v/>
      </c>
      <c r="D38" s="14">
        <f>'ف 1'!F39</f>
        <v>0</v>
      </c>
      <c r="E38" s="14">
        <f>'ف 2'!F39</f>
        <v>0</v>
      </c>
      <c r="F38" s="14">
        <f>'ف 3'!F39</f>
        <v>0</v>
      </c>
      <c r="G38" s="14">
        <f>'ف 4'!F39</f>
        <v>0</v>
      </c>
      <c r="H38" s="14">
        <f>'ف 5'!F39</f>
        <v>0</v>
      </c>
      <c r="I38" s="14">
        <f>'ف 6'!F39</f>
        <v>0</v>
      </c>
      <c r="J38" s="14">
        <f>'ف 7'!F39</f>
        <v>0</v>
      </c>
      <c r="K38" s="14">
        <f>'ف 8'!F39</f>
        <v>0</v>
      </c>
      <c r="L38" s="14">
        <f>'ف 9'!F39</f>
        <v>0</v>
      </c>
      <c r="M38" s="14">
        <f>'ف 10'!F39</f>
        <v>0</v>
      </c>
      <c r="N38" s="73">
        <f t="shared" si="9"/>
        <v>0</v>
      </c>
      <c r="O38" s="224" t="str">
        <f t="shared" si="10"/>
        <v>0</v>
      </c>
      <c r="P38" s="41">
        <f t="shared" si="0"/>
        <v>0</v>
      </c>
      <c r="Q38" s="197" t="str">
        <f t="shared" si="8"/>
        <v>إنتبه</v>
      </c>
      <c r="S38" s="105">
        <f t="shared" si="1"/>
        <v>0</v>
      </c>
      <c r="T38" s="105">
        <f t="shared" si="2"/>
        <v>0</v>
      </c>
      <c r="U38" s="105">
        <f t="shared" si="3"/>
        <v>0</v>
      </c>
      <c r="V38" s="105">
        <f t="shared" si="4"/>
        <v>0</v>
      </c>
      <c r="W38" s="196" t="str">
        <f t="shared" si="5"/>
        <v>0</v>
      </c>
      <c r="X38" s="30" t="str">
        <f t="shared" si="6"/>
        <v>0</v>
      </c>
      <c r="Y38" s="30">
        <f t="shared" si="7"/>
        <v>0</v>
      </c>
    </row>
    <row r="39" spans="1:25" ht="20.100000000000001" customHeight="1" thickBot="1">
      <c r="A39" s="64" t="str">
        <f>CONCATENATE('بيانات أولية وأسماء الطلاب'!A37)</f>
        <v>31</v>
      </c>
      <c r="B39" s="14" t="str">
        <f>CONCATENATE('بيانات أولية وأسماء الطلاب'!B37)</f>
        <v/>
      </c>
      <c r="C39" s="14" t="str">
        <f>CONCATENATE('بيانات أولية وأسماء الطلاب'!C37)</f>
        <v/>
      </c>
      <c r="D39" s="14">
        <f>'ف 1'!F40</f>
        <v>0</v>
      </c>
      <c r="E39" s="14">
        <f>'ف 2'!F40</f>
        <v>0</v>
      </c>
      <c r="F39" s="14">
        <f>'ف 3'!F40</f>
        <v>0</v>
      </c>
      <c r="G39" s="14">
        <f>'ف 4'!F40</f>
        <v>0</v>
      </c>
      <c r="H39" s="14">
        <f>'ف 5'!F40</f>
        <v>0</v>
      </c>
      <c r="I39" s="14">
        <f>'ف 6'!F40</f>
        <v>0</v>
      </c>
      <c r="J39" s="14">
        <f>'ف 7'!F40</f>
        <v>0</v>
      </c>
      <c r="K39" s="14">
        <f>'ف 8'!F40</f>
        <v>0</v>
      </c>
      <c r="L39" s="14">
        <f>'ف 9'!F40</f>
        <v>0</v>
      </c>
      <c r="M39" s="14">
        <f>'ف 10'!F40</f>
        <v>0</v>
      </c>
      <c r="N39" s="73">
        <f t="shared" si="9"/>
        <v>0</v>
      </c>
      <c r="O39" s="224" t="str">
        <f t="shared" si="10"/>
        <v>0</v>
      </c>
      <c r="P39" s="41">
        <f t="shared" si="0"/>
        <v>0</v>
      </c>
      <c r="Q39" s="197" t="str">
        <f t="shared" si="8"/>
        <v>إنتبه</v>
      </c>
      <c r="S39" s="105">
        <f t="shared" si="1"/>
        <v>0</v>
      </c>
      <c r="T39" s="105">
        <f t="shared" si="2"/>
        <v>0</v>
      </c>
      <c r="U39" s="105">
        <f t="shared" si="3"/>
        <v>0</v>
      </c>
      <c r="V39" s="105">
        <f t="shared" si="4"/>
        <v>0</v>
      </c>
      <c r="W39" s="196" t="str">
        <f t="shared" si="5"/>
        <v>0</v>
      </c>
      <c r="X39" s="30" t="str">
        <f t="shared" si="6"/>
        <v>0</v>
      </c>
      <c r="Y39" s="30">
        <f t="shared" si="7"/>
        <v>0</v>
      </c>
    </row>
    <row r="40" spans="1:25" ht="20.100000000000001" customHeight="1" thickBot="1">
      <c r="A40" s="64" t="str">
        <f>CONCATENATE('بيانات أولية وأسماء الطلاب'!A38)</f>
        <v>32</v>
      </c>
      <c r="B40" s="14" t="str">
        <f>CONCATENATE('بيانات أولية وأسماء الطلاب'!B38)</f>
        <v/>
      </c>
      <c r="C40" s="14" t="str">
        <f>CONCATENATE('بيانات أولية وأسماء الطلاب'!C38)</f>
        <v/>
      </c>
      <c r="D40" s="14">
        <f>'ف 1'!F41</f>
        <v>0</v>
      </c>
      <c r="E40" s="14">
        <f>'ف 2'!F41</f>
        <v>0</v>
      </c>
      <c r="F40" s="14">
        <f>'ف 3'!F41</f>
        <v>0</v>
      </c>
      <c r="G40" s="14">
        <f>'ف 4'!F41</f>
        <v>0</v>
      </c>
      <c r="H40" s="14">
        <f>'ف 5'!F41</f>
        <v>0</v>
      </c>
      <c r="I40" s="14">
        <f>'ف 6'!F41</f>
        <v>0</v>
      </c>
      <c r="J40" s="14">
        <f>'ف 7'!F41</f>
        <v>0</v>
      </c>
      <c r="K40" s="14">
        <f>'ف 8'!F41</f>
        <v>0</v>
      </c>
      <c r="L40" s="14">
        <f>'ف 9'!F41</f>
        <v>0</v>
      </c>
      <c r="M40" s="14">
        <f>'ف 10'!F41</f>
        <v>0</v>
      </c>
      <c r="N40" s="73">
        <f t="shared" si="9"/>
        <v>0</v>
      </c>
      <c r="O40" s="224" t="str">
        <f t="shared" si="10"/>
        <v>0</v>
      </c>
      <c r="P40" s="41">
        <f t="shared" si="0"/>
        <v>0</v>
      </c>
      <c r="Q40" s="197" t="str">
        <f t="shared" si="8"/>
        <v>إنتبه</v>
      </c>
      <c r="S40" s="105">
        <f t="shared" si="1"/>
        <v>0</v>
      </c>
      <c r="T40" s="105">
        <f t="shared" si="2"/>
        <v>0</v>
      </c>
      <c r="U40" s="105">
        <f t="shared" si="3"/>
        <v>0</v>
      </c>
      <c r="V40" s="105">
        <f t="shared" si="4"/>
        <v>0</v>
      </c>
      <c r="W40" s="196" t="str">
        <f t="shared" si="5"/>
        <v>0</v>
      </c>
      <c r="X40" s="30" t="str">
        <f t="shared" si="6"/>
        <v>0</v>
      </c>
      <c r="Y40" s="30">
        <f t="shared" si="7"/>
        <v>0</v>
      </c>
    </row>
    <row r="41" spans="1:25" ht="20.100000000000001" customHeight="1" thickBot="1">
      <c r="A41" s="64" t="str">
        <f>CONCATENATE('بيانات أولية وأسماء الطلاب'!A39)</f>
        <v>33</v>
      </c>
      <c r="B41" s="14" t="str">
        <f>CONCATENATE('بيانات أولية وأسماء الطلاب'!B39)</f>
        <v/>
      </c>
      <c r="C41" s="14" t="str">
        <f>CONCATENATE('بيانات أولية وأسماء الطلاب'!C39)</f>
        <v/>
      </c>
      <c r="D41" s="14">
        <f>'ف 1'!F42</f>
        <v>0</v>
      </c>
      <c r="E41" s="14">
        <f>'ف 2'!F42</f>
        <v>0</v>
      </c>
      <c r="F41" s="14">
        <f>'ف 3'!F42</f>
        <v>0</v>
      </c>
      <c r="G41" s="14">
        <f>'ف 4'!F42</f>
        <v>0</v>
      </c>
      <c r="H41" s="14">
        <f>'ف 5'!F42</f>
        <v>0</v>
      </c>
      <c r="I41" s="14">
        <f>'ف 6'!F42</f>
        <v>0</v>
      </c>
      <c r="J41" s="14">
        <f>'ف 7'!F42</f>
        <v>0</v>
      </c>
      <c r="K41" s="14">
        <f>'ف 8'!F42</f>
        <v>0</v>
      </c>
      <c r="L41" s="14">
        <f>'ف 9'!F42</f>
        <v>0</v>
      </c>
      <c r="M41" s="14">
        <f>'ف 10'!F42</f>
        <v>0</v>
      </c>
      <c r="N41" s="73">
        <f t="shared" si="9"/>
        <v>0</v>
      </c>
      <c r="O41" s="224" t="str">
        <f t="shared" si="10"/>
        <v>0</v>
      </c>
      <c r="P41" s="41">
        <f t="shared" si="0"/>
        <v>0</v>
      </c>
      <c r="Q41" s="197" t="str">
        <f t="shared" si="8"/>
        <v>إنتبه</v>
      </c>
      <c r="S41" s="105">
        <f t="shared" si="1"/>
        <v>0</v>
      </c>
      <c r="T41" s="105">
        <f t="shared" si="2"/>
        <v>0</v>
      </c>
      <c r="U41" s="105">
        <f t="shared" si="3"/>
        <v>0</v>
      </c>
      <c r="V41" s="105">
        <f t="shared" si="4"/>
        <v>0</v>
      </c>
      <c r="W41" s="196" t="str">
        <f t="shared" si="5"/>
        <v>0</v>
      </c>
      <c r="X41" s="30" t="str">
        <f t="shared" si="6"/>
        <v>0</v>
      </c>
      <c r="Y41" s="30">
        <f t="shared" si="7"/>
        <v>0</v>
      </c>
    </row>
    <row r="42" spans="1:25" ht="20.100000000000001" customHeight="1" thickBot="1">
      <c r="A42" s="64" t="str">
        <f>CONCATENATE('بيانات أولية وأسماء الطلاب'!A40)</f>
        <v>34</v>
      </c>
      <c r="B42" s="14" t="str">
        <f>CONCATENATE('بيانات أولية وأسماء الطلاب'!B40)</f>
        <v/>
      </c>
      <c r="C42" s="14" t="str">
        <f>CONCATENATE('بيانات أولية وأسماء الطلاب'!C40)</f>
        <v/>
      </c>
      <c r="D42" s="14">
        <f>'ف 1'!F43</f>
        <v>0</v>
      </c>
      <c r="E42" s="14">
        <f>'ف 2'!F43</f>
        <v>0</v>
      </c>
      <c r="F42" s="14">
        <f>'ف 3'!F43</f>
        <v>0</v>
      </c>
      <c r="G42" s="14">
        <f>'ف 4'!F43</f>
        <v>0</v>
      </c>
      <c r="H42" s="14">
        <f>'ف 5'!F43</f>
        <v>0</v>
      </c>
      <c r="I42" s="14">
        <f>'ف 6'!F43</f>
        <v>0</v>
      </c>
      <c r="J42" s="14">
        <f>'ف 7'!F43</f>
        <v>0</v>
      </c>
      <c r="K42" s="14">
        <f>'ف 8'!F43</f>
        <v>0</v>
      </c>
      <c r="L42" s="14">
        <f>'ف 9'!F43</f>
        <v>0</v>
      </c>
      <c r="M42" s="14">
        <f>'ف 10'!F43</f>
        <v>0</v>
      </c>
      <c r="N42" s="73">
        <f t="shared" si="9"/>
        <v>0</v>
      </c>
      <c r="O42" s="224" t="str">
        <f t="shared" si="10"/>
        <v>0</v>
      </c>
      <c r="P42" s="41">
        <f t="shared" si="0"/>
        <v>0</v>
      </c>
      <c r="Q42" s="197" t="str">
        <f t="shared" si="8"/>
        <v>إنتبه</v>
      </c>
      <c r="S42" s="105">
        <f t="shared" si="1"/>
        <v>0</v>
      </c>
      <c r="T42" s="105">
        <f t="shared" si="2"/>
        <v>0</v>
      </c>
      <c r="U42" s="105">
        <f t="shared" si="3"/>
        <v>0</v>
      </c>
      <c r="V42" s="105">
        <f t="shared" si="4"/>
        <v>0</v>
      </c>
      <c r="W42" s="196" t="str">
        <f t="shared" si="5"/>
        <v>0</v>
      </c>
      <c r="X42" s="30" t="str">
        <f t="shared" si="6"/>
        <v>0</v>
      </c>
      <c r="Y42" s="30">
        <f t="shared" si="7"/>
        <v>0</v>
      </c>
    </row>
    <row r="43" spans="1:25" ht="20.100000000000001" customHeight="1" thickBot="1">
      <c r="A43" s="65" t="str">
        <f>CONCATENATE('بيانات أولية وأسماء الطلاب'!A41)</f>
        <v>35</v>
      </c>
      <c r="B43" s="16" t="str">
        <f>CONCATENATE('بيانات أولية وأسماء الطلاب'!B41)</f>
        <v/>
      </c>
      <c r="C43" s="16" t="str">
        <f>CONCATENATE('بيانات أولية وأسماء الطلاب'!C41)</f>
        <v/>
      </c>
      <c r="D43" s="16">
        <f>'ف 1'!F44</f>
        <v>0</v>
      </c>
      <c r="E43" s="16">
        <f>'ف 2'!F44</f>
        <v>0</v>
      </c>
      <c r="F43" s="16">
        <f>'ف 3'!F44</f>
        <v>0</v>
      </c>
      <c r="G43" s="16">
        <f>'ف 4'!F44</f>
        <v>0</v>
      </c>
      <c r="H43" s="16">
        <f>'ف 5'!F44</f>
        <v>0</v>
      </c>
      <c r="I43" s="16">
        <f>'ف 6'!F44</f>
        <v>0</v>
      </c>
      <c r="J43" s="16">
        <f>'ف 7'!F44</f>
        <v>0</v>
      </c>
      <c r="K43" s="16">
        <f>'ف 8'!F44</f>
        <v>0</v>
      </c>
      <c r="L43" s="16">
        <f>'ف 9'!F44</f>
        <v>0</v>
      </c>
      <c r="M43" s="16">
        <f>'ف 10'!F44</f>
        <v>0</v>
      </c>
      <c r="N43" s="74">
        <f t="shared" si="9"/>
        <v>0</v>
      </c>
      <c r="O43" s="225" t="str">
        <f>IF($Q$5&gt;0,(N43/$Q$5),"0")</f>
        <v>0</v>
      </c>
      <c r="P43" s="42">
        <f t="shared" si="0"/>
        <v>0</v>
      </c>
      <c r="Q43" s="197" t="str">
        <f t="shared" si="8"/>
        <v>إنتبه</v>
      </c>
      <c r="S43" s="105">
        <f t="shared" si="1"/>
        <v>0</v>
      </c>
      <c r="T43" s="105">
        <f t="shared" si="2"/>
        <v>0</v>
      </c>
      <c r="U43" s="105">
        <f t="shared" si="3"/>
        <v>0</v>
      </c>
      <c r="V43" s="105">
        <f t="shared" si="4"/>
        <v>0</v>
      </c>
      <c r="W43" s="196" t="str">
        <f t="shared" si="5"/>
        <v>0</v>
      </c>
      <c r="X43" s="30" t="str">
        <f t="shared" si="6"/>
        <v>0</v>
      </c>
      <c r="Y43" s="30">
        <f t="shared" si="7"/>
        <v>0</v>
      </c>
    </row>
    <row r="44" spans="1:25" ht="15" thickBot="1"/>
    <row r="45" spans="1:25" ht="20.25">
      <c r="A45" s="271" t="str">
        <f>CONCATENATE('بيانات أولية وأسماء الطلاب'!$A$43)</f>
        <v>معلم/ة المادة</v>
      </c>
      <c r="B45" s="272"/>
      <c r="D45" s="271" t="str">
        <f>CONCATENATE('بيانات أولية وأسماء الطلاب'!$C$43)</f>
        <v>المراجع/ة</v>
      </c>
      <c r="E45" s="283"/>
      <c r="F45" s="284"/>
      <c r="G45" s="284"/>
      <c r="H45" s="285"/>
      <c r="J45" s="271" t="s">
        <v>10</v>
      </c>
      <c r="K45" s="283"/>
      <c r="L45" s="284"/>
      <c r="M45" s="284"/>
      <c r="N45" s="284"/>
      <c r="O45" s="284"/>
      <c r="P45" s="285"/>
    </row>
    <row r="46" spans="1:25" ht="22.5" customHeight="1" thickBot="1">
      <c r="A46" s="286"/>
      <c r="B46" s="287"/>
      <c r="D46" s="286"/>
      <c r="E46" s="288"/>
      <c r="F46" s="288"/>
      <c r="G46" s="288"/>
      <c r="H46" s="287"/>
      <c r="J46" s="286"/>
      <c r="K46" s="288"/>
      <c r="L46" s="288"/>
      <c r="M46" s="288"/>
      <c r="N46" s="288"/>
      <c r="O46" s="288"/>
      <c r="P46" s="287"/>
    </row>
  </sheetData>
  <sheetProtection password="CC7D" sheet="1" objects="1" scenarios="1" selectLockedCells="1"/>
  <mergeCells count="36">
    <mergeCell ref="X6:X7"/>
    <mergeCell ref="Y6:Y7"/>
    <mergeCell ref="U6:U7"/>
    <mergeCell ref="V6:V7"/>
    <mergeCell ref="T6:T7"/>
    <mergeCell ref="S6:S7"/>
    <mergeCell ref="W6:W7"/>
    <mergeCell ref="O1:Q1"/>
    <mergeCell ref="D2:K4"/>
    <mergeCell ref="L2:N2"/>
    <mergeCell ref="O2:Q2"/>
    <mergeCell ref="L3:N3"/>
    <mergeCell ref="O3:Q3"/>
    <mergeCell ref="L4:N4"/>
    <mergeCell ref="O4:Q4"/>
    <mergeCell ref="Q6:Q7"/>
    <mergeCell ref="O5:P5"/>
    <mergeCell ref="A46:B46"/>
    <mergeCell ref="D45:H45"/>
    <mergeCell ref="D46:H46"/>
    <mergeCell ref="J45:P45"/>
    <mergeCell ref="J46:P46"/>
    <mergeCell ref="A45:B45"/>
    <mergeCell ref="C6:C8"/>
    <mergeCell ref="A6:A8"/>
    <mergeCell ref="B6:B8"/>
    <mergeCell ref="P6:P7"/>
    <mergeCell ref="N6:N7"/>
    <mergeCell ref="O6:O7"/>
    <mergeCell ref="A1:B1"/>
    <mergeCell ref="A2:B2"/>
    <mergeCell ref="A3:B3"/>
    <mergeCell ref="A4:B4"/>
    <mergeCell ref="K5:M5"/>
    <mergeCell ref="L1:N1"/>
    <mergeCell ref="D5:I5"/>
  </mergeCells>
  <printOptions horizontalCentered="1"/>
  <pageMargins left="0.39370078740157483" right="0.39370078740157483" top="0.35433070866141736" bottom="0.55118110236220474" header="0.31496062992125984" footer="0.31496062992125984"/>
  <pageSetup paperSize="9" scale="95" orientation="landscape" r:id="rId1"/>
  <headerFooter>
    <oddFooter>&amp;Lالتعليم الثانوي نظام المقررات&amp;C &amp;F  &amp;P&amp;R&amp;9إعداد وتصميم / فاطمة الكبسي
الإصدار رقم 3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6"/>
  <sheetViews>
    <sheetView rightToLeft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8" sqref="D8"/>
    </sheetView>
  </sheetViews>
  <sheetFormatPr defaultRowHeight="14.25"/>
  <cols>
    <col min="1" max="1" width="5" style="8" customWidth="1"/>
    <col min="2" max="2" width="31.5" style="8" customWidth="1"/>
    <col min="3" max="3" width="11.75" style="8" customWidth="1"/>
    <col min="4" max="13" width="5.375" style="8" customWidth="1"/>
    <col min="14" max="15" width="6.625" style="8" customWidth="1"/>
    <col min="16" max="17" width="7.75" style="8" customWidth="1"/>
    <col min="18" max="18" width="1.75" style="8" customWidth="1"/>
    <col min="19" max="20" width="9" style="8" hidden="1" customWidth="1"/>
    <col min="21" max="22" width="13.625" style="8" hidden="1" customWidth="1"/>
    <col min="23" max="23" width="9" style="8" hidden="1" customWidth="1"/>
    <col min="24" max="24" width="26.125" style="8" hidden="1" customWidth="1"/>
    <col min="25" max="25" width="9" style="8" hidden="1" customWidth="1"/>
    <col min="26" max="16384" width="9" style="8"/>
  </cols>
  <sheetData>
    <row r="1" spans="1:25" ht="18">
      <c r="A1" s="349" t="str">
        <f>CONCATENATE('بيانات أولية وأسماء الطلاب'!A1:B1)</f>
        <v>المملكة العربية السعودية</v>
      </c>
      <c r="B1" s="349"/>
      <c r="I1" s="148"/>
      <c r="J1" s="111"/>
      <c r="K1" s="142"/>
      <c r="L1" s="312" t="str">
        <f>CONCATENATE('بيانات أولية وأسماء الطلاب'!C1)</f>
        <v>مقرر مادة</v>
      </c>
      <c r="M1" s="320"/>
      <c r="N1" s="320"/>
      <c r="O1" s="308" t="str">
        <f>CONCATENATE('بيانات أولية وأسماء الطلاب'!D1)</f>
        <v/>
      </c>
      <c r="P1" s="320"/>
      <c r="Q1" s="309"/>
    </row>
    <row r="2" spans="1:25" ht="18">
      <c r="A2" s="349" t="str">
        <f>CONCATENATE('بيانات أولية وأسماء الطلاب'!A2:B2)</f>
        <v>وزارة التربية والتعليم</v>
      </c>
      <c r="B2" s="349"/>
      <c r="D2" s="317" t="s">
        <v>116</v>
      </c>
      <c r="E2" s="317"/>
      <c r="F2" s="317"/>
      <c r="G2" s="317"/>
      <c r="H2" s="317"/>
      <c r="I2" s="317"/>
      <c r="J2" s="317"/>
      <c r="K2" s="338"/>
      <c r="L2" s="314" t="str">
        <f>CONCATENATE('بيانات أولية وأسماء الطلاب'!C2)</f>
        <v>الفصل الدراسي</v>
      </c>
      <c r="M2" s="339"/>
      <c r="N2" s="339"/>
      <c r="O2" s="310" t="str">
        <f>CONCATENATE('بيانات أولية وأسماء الطلاب'!D2)</f>
        <v/>
      </c>
      <c r="P2" s="339"/>
      <c r="Q2" s="311"/>
    </row>
    <row r="3" spans="1:25" ht="18">
      <c r="A3" s="349" t="str">
        <f>CONCATENATE('بيانات أولية وأسماء الطلاب'!A3:B3)</f>
        <v>الإدارة العامة للتربية والتعليم بـ ................</v>
      </c>
      <c r="B3" s="349"/>
      <c r="D3" s="317"/>
      <c r="E3" s="317"/>
      <c r="F3" s="317"/>
      <c r="G3" s="317"/>
      <c r="H3" s="317"/>
      <c r="I3" s="317"/>
      <c r="J3" s="317"/>
      <c r="K3" s="338"/>
      <c r="L3" s="314" t="str">
        <f>CONCATENATE('بيانات أولية وأسماء الطلاب'!C3)</f>
        <v>الشعبة</v>
      </c>
      <c r="M3" s="339"/>
      <c r="N3" s="339"/>
      <c r="O3" s="310" t="str">
        <f>CONCATENATE('بيانات أولية وأسماء الطلاب'!D3)</f>
        <v/>
      </c>
      <c r="P3" s="339"/>
      <c r="Q3" s="311"/>
    </row>
    <row r="4" spans="1:25" ht="18.75" thickBot="1">
      <c r="A4" s="349" t="str">
        <f>CONCATENATE('بيانات أولية وأسماء الطلاب'!A4:B4)</f>
        <v>الثانوية / .....................</v>
      </c>
      <c r="B4" s="349"/>
      <c r="D4" s="317"/>
      <c r="E4" s="317"/>
      <c r="F4" s="317"/>
      <c r="G4" s="317"/>
      <c r="H4" s="317"/>
      <c r="I4" s="317"/>
      <c r="J4" s="317"/>
      <c r="K4" s="338"/>
      <c r="L4" s="316" t="str">
        <f>CONCATENATE('بيانات أولية وأسماء الطلاب'!C4)</f>
        <v>عدد الطلاب / الطالبات</v>
      </c>
      <c r="M4" s="340"/>
      <c r="N4" s="340"/>
      <c r="O4" s="304" t="str">
        <f>CONCATENATE('بيانات أولية وأسماء الطلاب'!D4)</f>
        <v/>
      </c>
      <c r="P4" s="340"/>
      <c r="Q4" s="305"/>
    </row>
    <row r="5" spans="1:25" ht="23.25" customHeight="1" thickBot="1">
      <c r="A5" s="112"/>
      <c r="B5" s="141"/>
      <c r="C5" s="141"/>
      <c r="D5" s="354" t="s">
        <v>117</v>
      </c>
      <c r="E5" s="354"/>
      <c r="F5" s="354"/>
      <c r="G5" s="354"/>
      <c r="H5" s="354"/>
      <c r="I5" s="354"/>
      <c r="J5" s="214">
        <v>10</v>
      </c>
      <c r="K5" s="306"/>
      <c r="L5" s="307"/>
      <c r="M5" s="353"/>
      <c r="N5" s="350" t="s">
        <v>24</v>
      </c>
      <c r="O5" s="351"/>
      <c r="P5" s="352"/>
      <c r="Q5" s="38">
        <f>S8</f>
        <v>0</v>
      </c>
      <c r="T5" s="8" t="s">
        <v>48</v>
      </c>
      <c r="U5" s="8">
        <f>J5</f>
        <v>10</v>
      </c>
    </row>
    <row r="6" spans="1:25" s="34" customFormat="1" ht="29.25" customHeight="1">
      <c r="A6" s="365" t="str">
        <f>CONCATENATE('بيانات أولية وأسماء الطلاب'!$A$6)</f>
        <v>العدد</v>
      </c>
      <c r="B6" s="368" t="str">
        <f>CONCATENATE('بيانات أولية وأسماء الطلاب'!$B$6)</f>
        <v>اسم الطالب/ة رباعيًا</v>
      </c>
      <c r="C6" s="371" t="str">
        <f>CONCATENATE('بيانات أولية وأسماء الطلاب'!$C$6)</f>
        <v>الرقم الأكاديمي</v>
      </c>
      <c r="D6" s="18" t="s">
        <v>3</v>
      </c>
      <c r="E6" s="18" t="s">
        <v>3</v>
      </c>
      <c r="F6" s="18" t="s">
        <v>3</v>
      </c>
      <c r="G6" s="18" t="s">
        <v>3</v>
      </c>
      <c r="H6" s="18" t="s">
        <v>3</v>
      </c>
      <c r="I6" s="18" t="s">
        <v>3</v>
      </c>
      <c r="J6" s="18" t="s">
        <v>3</v>
      </c>
      <c r="K6" s="18" t="s">
        <v>3</v>
      </c>
      <c r="L6" s="25" t="s">
        <v>3</v>
      </c>
      <c r="M6" s="25" t="s">
        <v>3</v>
      </c>
      <c r="N6" s="380" t="s">
        <v>26</v>
      </c>
      <c r="O6" s="381" t="s">
        <v>13</v>
      </c>
      <c r="P6" s="374" t="s">
        <v>27</v>
      </c>
      <c r="Q6" s="355" t="str">
        <f>CONCATENATE('صحة القراءة 40'!$Q$6)</f>
        <v>ملاحظة رصد الدرجات</v>
      </c>
      <c r="S6" s="384" t="s">
        <v>42</v>
      </c>
      <c r="T6" s="384" t="s">
        <v>106</v>
      </c>
      <c r="U6" s="384" t="s">
        <v>105</v>
      </c>
      <c r="V6" s="384" t="s">
        <v>107</v>
      </c>
      <c r="W6" s="384" t="s">
        <v>43</v>
      </c>
      <c r="X6" s="386" t="s">
        <v>44</v>
      </c>
      <c r="Y6" s="341" t="s">
        <v>45</v>
      </c>
    </row>
    <row r="7" spans="1:25" s="34" customFormat="1" ht="28.5" customHeight="1">
      <c r="A7" s="366"/>
      <c r="B7" s="369"/>
      <c r="C7" s="372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372"/>
      <c r="O7" s="382"/>
      <c r="P7" s="375"/>
      <c r="Q7" s="356" t="str">
        <f>CONCATENATE('صحة القراءة 40'!$Q$6)</f>
        <v>ملاحظة رصد الدرجات</v>
      </c>
      <c r="S7" s="385"/>
      <c r="T7" s="385"/>
      <c r="U7" s="385"/>
      <c r="V7" s="385"/>
      <c r="W7" s="385"/>
      <c r="X7" s="387"/>
      <c r="Y7" s="383"/>
    </row>
    <row r="8" spans="1:25" s="34" customFormat="1" ht="22.5" customHeight="1" thickBot="1">
      <c r="A8" s="367"/>
      <c r="B8" s="370"/>
      <c r="C8" s="373"/>
      <c r="D8" s="79"/>
      <c r="E8" s="79"/>
      <c r="F8" s="79"/>
      <c r="G8" s="79"/>
      <c r="H8" s="79"/>
      <c r="I8" s="79"/>
      <c r="J8" s="79"/>
      <c r="K8" s="79"/>
      <c r="L8" s="79"/>
      <c r="M8" s="79"/>
      <c r="N8" s="114">
        <f>SUM(D8:M8)</f>
        <v>0</v>
      </c>
      <c r="O8" s="199" t="str">
        <f>IF($Q$5&gt;0,(N8/$Q$5),"0")</f>
        <v>0</v>
      </c>
      <c r="P8" s="36">
        <f>FLOOR(O8,0.25)</f>
        <v>0</v>
      </c>
      <c r="Q8" s="113" t="str">
        <f>IF((O8)=$J$5,"0","إنتبه")</f>
        <v>إنتبه</v>
      </c>
      <c r="S8" s="145">
        <f>COUNTIFS(D8:M8,"&gt;0")</f>
        <v>0</v>
      </c>
      <c r="T8" s="145">
        <f>P8</f>
        <v>0</v>
      </c>
      <c r="U8" s="145">
        <f>N8</f>
        <v>0</v>
      </c>
      <c r="V8" s="145">
        <f>COUNTIFS(D8:M8,"&gt;0")*U$5</f>
        <v>0</v>
      </c>
      <c r="W8" s="78" t="str">
        <f>IF((T8)=0,"0",IF((T8)&gt;0,(U8/$V$8)))</f>
        <v>0</v>
      </c>
      <c r="X8" s="8" t="str">
        <f>IF(W8&lt;=0,"0",IF(W8&lt;=1%,"لم يتم تقييم الطالب/ة خلال الفترة",IF(W8&lt;=29.99%,"لا يمكن الحكم على مستوى الطالب/ة حاليًّا",IF(W8&lt;=39.99%,"مؤشرات مستوى الطالب/ة ضعيفة جدًا",IF(W8&lt;=49.99%,"مؤشرات مستوى الطالب/ة ضعيفة",IF(W8&lt;=69.99%,"مقبول",IF(W8&lt;=79.99%,"جيد",IF(W8&lt;=89.99%,"جيد جدًا",IF(W8&lt;=94.99%,"ممتاز",IF(W8&lt;=100%,"ممتاز جدًا","0"))))))))))</f>
        <v>0</v>
      </c>
      <c r="Y8" s="8">
        <f>O8-P8</f>
        <v>0</v>
      </c>
    </row>
    <row r="9" spans="1:25" ht="18.75" thickBot="1">
      <c r="A9" s="63" t="str">
        <f>CONCATENATE('بيانات أولية وأسماء الطلاب'!A7)</f>
        <v>1</v>
      </c>
      <c r="B9" s="12" t="str">
        <f>CONCATENATE('بيانات أولية وأسماء الطلاب'!B7)</f>
        <v/>
      </c>
      <c r="C9" s="12" t="str">
        <f>CONCATENATE('بيانات أولية وأسماء الطلاب'!C7)</f>
        <v/>
      </c>
      <c r="D9" s="12">
        <f>'ف 1'!H10</f>
        <v>0</v>
      </c>
      <c r="E9" s="12">
        <f>'ف 2'!H10</f>
        <v>0</v>
      </c>
      <c r="F9" s="12">
        <f>'ف 3'!H10</f>
        <v>0</v>
      </c>
      <c r="G9" s="12">
        <f>'ف 4'!H10</f>
        <v>0</v>
      </c>
      <c r="H9" s="12">
        <f>'ف 5'!H10</f>
        <v>0</v>
      </c>
      <c r="I9" s="12">
        <f>'ف 6'!H10</f>
        <v>0</v>
      </c>
      <c r="J9" s="12">
        <f>'ف 7'!H10</f>
        <v>0</v>
      </c>
      <c r="K9" s="12">
        <f>'ف 8'!H10</f>
        <v>0</v>
      </c>
      <c r="L9" s="12">
        <f>'ف 9'!H10</f>
        <v>0</v>
      </c>
      <c r="M9" s="12">
        <f>'ف 10'!H10</f>
        <v>0</v>
      </c>
      <c r="N9" s="12">
        <f>SUM(D9:M9)</f>
        <v>0</v>
      </c>
      <c r="O9" s="200" t="str">
        <f t="shared" ref="O9:O43" si="0">IF($Q$5&gt;0,(N9/$Q$5),"0")</f>
        <v>0</v>
      </c>
      <c r="P9" s="40">
        <f t="shared" ref="P9:P43" si="1">FLOOR(O9,0.25)</f>
        <v>0</v>
      </c>
      <c r="Q9" s="70" t="str">
        <f>IF((O9)&gt;$J$5,"إنتبه",0)</f>
        <v>إنتبه</v>
      </c>
      <c r="S9" s="145">
        <f t="shared" ref="S9:S43" si="2">COUNTIFS(D9:M9,"&gt;0")</f>
        <v>0</v>
      </c>
      <c r="T9" s="145">
        <f t="shared" ref="T9:T43" si="3">P9</f>
        <v>0</v>
      </c>
      <c r="U9" s="145">
        <f t="shared" ref="U9:U43" si="4">N9</f>
        <v>0</v>
      </c>
      <c r="V9" s="145">
        <f t="shared" ref="V9:V43" si="5">COUNTIFS(D9:M9,"&gt;0")*U$5</f>
        <v>0</v>
      </c>
      <c r="W9" s="78" t="str">
        <f t="shared" ref="W9:W43" si="6">IF((T9)=0,"0",IF((T9)&gt;0,(U9/$V$8)))</f>
        <v>0</v>
      </c>
      <c r="X9" s="8" t="str">
        <f t="shared" ref="X9:X43" si="7">IF(W9&lt;=0,"0",IF(W9&lt;=1%,"لم يتم تقييم الطالب/ة خلال الفترة",IF(W9&lt;=29.99%,"لا يمكن الحكم على مستوى الطالب/ة حاليًّا",IF(W9&lt;=39.99%,"مؤشرات مستوى الطالب/ة ضعيفة جدًا",IF(W9&lt;=49.99%,"مؤشرات مستوى الطالب/ة ضعيفة",IF(W9&lt;=69.99%,"مقبول",IF(W9&lt;=79.99%,"جيد",IF(W9&lt;=89.99%,"جيد جدًا",IF(W9&lt;=94.99%,"ممتاز",IF(W9&lt;=100%,"ممتاز جدًا","0"))))))))))</f>
        <v>0</v>
      </c>
      <c r="Y9" s="8">
        <f t="shared" ref="Y9:Y43" si="8">O9-P9</f>
        <v>0</v>
      </c>
    </row>
    <row r="10" spans="1:25" ht="18.75" thickBot="1">
      <c r="A10" s="64" t="str">
        <f>CONCATENATE('بيانات أولية وأسماء الطلاب'!A8)</f>
        <v>2</v>
      </c>
      <c r="B10" s="14" t="str">
        <f>CONCATENATE('بيانات أولية وأسماء الطلاب'!B8)</f>
        <v/>
      </c>
      <c r="C10" s="14" t="str">
        <f>CONCATENATE('بيانات أولية وأسماء الطلاب'!C8)</f>
        <v/>
      </c>
      <c r="D10" s="14">
        <f>'ف 1'!H11</f>
        <v>0</v>
      </c>
      <c r="E10" s="14">
        <f>'ف 2'!H11</f>
        <v>0</v>
      </c>
      <c r="F10" s="14">
        <f>'ف 3'!H11</f>
        <v>0</v>
      </c>
      <c r="G10" s="14">
        <f>'ف 4'!H11</f>
        <v>0</v>
      </c>
      <c r="H10" s="14">
        <f>'ف 5'!H11</f>
        <v>0</v>
      </c>
      <c r="I10" s="14">
        <f>'ف 6'!H11</f>
        <v>0</v>
      </c>
      <c r="J10" s="14">
        <f>'ف 7'!H11</f>
        <v>0</v>
      </c>
      <c r="K10" s="14">
        <f>'ف 8'!H11</f>
        <v>0</v>
      </c>
      <c r="L10" s="14">
        <f>'ف 9'!H11</f>
        <v>0</v>
      </c>
      <c r="M10" s="14">
        <f>'ف 10'!H11</f>
        <v>0</v>
      </c>
      <c r="N10" s="14">
        <f>SUM(D10:M10)</f>
        <v>0</v>
      </c>
      <c r="O10" s="201" t="str">
        <f t="shared" si="0"/>
        <v>0</v>
      </c>
      <c r="P10" s="41">
        <f t="shared" si="1"/>
        <v>0</v>
      </c>
      <c r="Q10" s="70" t="str">
        <f t="shared" ref="Q10:Q43" si="9">IF((O10)&gt;$J$5,"إنتبه",0)</f>
        <v>إنتبه</v>
      </c>
      <c r="S10" s="145">
        <f t="shared" si="2"/>
        <v>0</v>
      </c>
      <c r="T10" s="145">
        <f t="shared" si="3"/>
        <v>0</v>
      </c>
      <c r="U10" s="145">
        <f t="shared" si="4"/>
        <v>0</v>
      </c>
      <c r="V10" s="145">
        <f t="shared" si="5"/>
        <v>0</v>
      </c>
      <c r="W10" s="78" t="str">
        <f t="shared" si="6"/>
        <v>0</v>
      </c>
      <c r="X10" s="8" t="str">
        <f t="shared" si="7"/>
        <v>0</v>
      </c>
      <c r="Y10" s="8">
        <f t="shared" si="8"/>
        <v>0</v>
      </c>
    </row>
    <row r="11" spans="1:25" ht="18.75" thickBot="1">
      <c r="A11" s="64" t="str">
        <f>CONCATENATE('بيانات أولية وأسماء الطلاب'!A9)</f>
        <v>3</v>
      </c>
      <c r="B11" s="14" t="str">
        <f>CONCATENATE('بيانات أولية وأسماء الطلاب'!B9)</f>
        <v/>
      </c>
      <c r="C11" s="14" t="str">
        <f>CONCATENATE('بيانات أولية وأسماء الطلاب'!C9)</f>
        <v/>
      </c>
      <c r="D11" s="14">
        <f>'ف 1'!H12</f>
        <v>0</v>
      </c>
      <c r="E11" s="14">
        <f>'ف 2'!H12</f>
        <v>0</v>
      </c>
      <c r="F11" s="14">
        <f>'ف 3'!H12</f>
        <v>0</v>
      </c>
      <c r="G11" s="14">
        <f>'ف 4'!H12</f>
        <v>0</v>
      </c>
      <c r="H11" s="14">
        <f>'ف 5'!H12</f>
        <v>0</v>
      </c>
      <c r="I11" s="14">
        <f>'ف 6'!H12</f>
        <v>0</v>
      </c>
      <c r="J11" s="14">
        <f>'ف 7'!H12</f>
        <v>0</v>
      </c>
      <c r="K11" s="14">
        <f>'ف 8'!H12</f>
        <v>0</v>
      </c>
      <c r="L11" s="14">
        <f>'ف 9'!H12</f>
        <v>0</v>
      </c>
      <c r="M11" s="14">
        <f>'ف 10'!H12</f>
        <v>0</v>
      </c>
      <c r="N11" s="14">
        <f t="shared" ref="N11:N43" si="10">SUM(D11:M11)</f>
        <v>0</v>
      </c>
      <c r="O11" s="201" t="str">
        <f t="shared" si="0"/>
        <v>0</v>
      </c>
      <c r="P11" s="41">
        <f t="shared" si="1"/>
        <v>0</v>
      </c>
      <c r="Q11" s="70" t="str">
        <f t="shared" si="9"/>
        <v>إنتبه</v>
      </c>
      <c r="S11" s="145">
        <f t="shared" si="2"/>
        <v>0</v>
      </c>
      <c r="T11" s="145">
        <f t="shared" si="3"/>
        <v>0</v>
      </c>
      <c r="U11" s="145">
        <f t="shared" si="4"/>
        <v>0</v>
      </c>
      <c r="V11" s="145">
        <f t="shared" si="5"/>
        <v>0</v>
      </c>
      <c r="W11" s="78" t="str">
        <f t="shared" si="6"/>
        <v>0</v>
      </c>
      <c r="X11" s="8" t="str">
        <f t="shared" si="7"/>
        <v>0</v>
      </c>
      <c r="Y11" s="8">
        <f t="shared" si="8"/>
        <v>0</v>
      </c>
    </row>
    <row r="12" spans="1:25" ht="18.75" thickBot="1">
      <c r="A12" s="64" t="str">
        <f>CONCATENATE('بيانات أولية وأسماء الطلاب'!A10)</f>
        <v>4</v>
      </c>
      <c r="B12" s="14" t="str">
        <f>CONCATENATE('بيانات أولية وأسماء الطلاب'!B10)</f>
        <v/>
      </c>
      <c r="C12" s="14" t="str">
        <f>CONCATENATE('بيانات أولية وأسماء الطلاب'!C10)</f>
        <v/>
      </c>
      <c r="D12" s="14">
        <f>'ف 1'!H13</f>
        <v>0</v>
      </c>
      <c r="E12" s="14">
        <f>'ف 2'!H13</f>
        <v>0</v>
      </c>
      <c r="F12" s="14">
        <f>'ف 3'!H13</f>
        <v>0</v>
      </c>
      <c r="G12" s="14">
        <f>'ف 4'!H13</f>
        <v>0</v>
      </c>
      <c r="H12" s="14">
        <f>'ف 5'!H13</f>
        <v>0</v>
      </c>
      <c r="I12" s="14">
        <f>'ف 6'!H13</f>
        <v>0</v>
      </c>
      <c r="J12" s="14">
        <f>'ف 7'!H13</f>
        <v>0</v>
      </c>
      <c r="K12" s="14">
        <f>'ف 8'!H13</f>
        <v>0</v>
      </c>
      <c r="L12" s="14">
        <f>'ف 9'!H13</f>
        <v>0</v>
      </c>
      <c r="M12" s="14">
        <f>'ف 10'!H13</f>
        <v>0</v>
      </c>
      <c r="N12" s="14">
        <f t="shared" si="10"/>
        <v>0</v>
      </c>
      <c r="O12" s="201" t="str">
        <f t="shared" si="0"/>
        <v>0</v>
      </c>
      <c r="P12" s="41">
        <f t="shared" si="1"/>
        <v>0</v>
      </c>
      <c r="Q12" s="70" t="str">
        <f t="shared" si="9"/>
        <v>إنتبه</v>
      </c>
      <c r="S12" s="145">
        <f t="shared" si="2"/>
        <v>0</v>
      </c>
      <c r="T12" s="145">
        <f t="shared" si="3"/>
        <v>0</v>
      </c>
      <c r="U12" s="145">
        <f t="shared" si="4"/>
        <v>0</v>
      </c>
      <c r="V12" s="145">
        <f t="shared" si="5"/>
        <v>0</v>
      </c>
      <c r="W12" s="78" t="str">
        <f t="shared" si="6"/>
        <v>0</v>
      </c>
      <c r="X12" s="8" t="str">
        <f t="shared" si="7"/>
        <v>0</v>
      </c>
      <c r="Y12" s="8">
        <f t="shared" si="8"/>
        <v>0</v>
      </c>
    </row>
    <row r="13" spans="1:25" ht="18.75" thickBot="1">
      <c r="A13" s="64" t="str">
        <f>CONCATENATE('بيانات أولية وأسماء الطلاب'!A11)</f>
        <v>5</v>
      </c>
      <c r="B13" s="14" t="str">
        <f>CONCATENATE('بيانات أولية وأسماء الطلاب'!B11)</f>
        <v/>
      </c>
      <c r="C13" s="14" t="str">
        <f>CONCATENATE('بيانات أولية وأسماء الطلاب'!C11)</f>
        <v/>
      </c>
      <c r="D13" s="14">
        <f>'ف 1'!H14</f>
        <v>0</v>
      </c>
      <c r="E13" s="14">
        <f>'ف 2'!H14</f>
        <v>0</v>
      </c>
      <c r="F13" s="14">
        <f>'ف 3'!H14</f>
        <v>0</v>
      </c>
      <c r="G13" s="14">
        <f>'ف 4'!H14</f>
        <v>0</v>
      </c>
      <c r="H13" s="14">
        <f>'ف 5'!H14</f>
        <v>0</v>
      </c>
      <c r="I13" s="14">
        <f>'ف 6'!H14</f>
        <v>0</v>
      </c>
      <c r="J13" s="14">
        <f>'ف 7'!H14</f>
        <v>0</v>
      </c>
      <c r="K13" s="14">
        <f>'ف 8'!H14</f>
        <v>0</v>
      </c>
      <c r="L13" s="14">
        <f>'ف 9'!H14</f>
        <v>0</v>
      </c>
      <c r="M13" s="14">
        <f>'ف 10'!H14</f>
        <v>0</v>
      </c>
      <c r="N13" s="14">
        <f t="shared" si="10"/>
        <v>0</v>
      </c>
      <c r="O13" s="201" t="str">
        <f t="shared" si="0"/>
        <v>0</v>
      </c>
      <c r="P13" s="41">
        <f t="shared" si="1"/>
        <v>0</v>
      </c>
      <c r="Q13" s="70" t="str">
        <f t="shared" si="9"/>
        <v>إنتبه</v>
      </c>
      <c r="S13" s="145">
        <f t="shared" si="2"/>
        <v>0</v>
      </c>
      <c r="T13" s="145">
        <f t="shared" si="3"/>
        <v>0</v>
      </c>
      <c r="U13" s="145">
        <f t="shared" si="4"/>
        <v>0</v>
      </c>
      <c r="V13" s="145">
        <f t="shared" si="5"/>
        <v>0</v>
      </c>
      <c r="W13" s="78" t="str">
        <f t="shared" si="6"/>
        <v>0</v>
      </c>
      <c r="X13" s="8" t="str">
        <f t="shared" si="7"/>
        <v>0</v>
      </c>
      <c r="Y13" s="8">
        <f t="shared" si="8"/>
        <v>0</v>
      </c>
    </row>
    <row r="14" spans="1:25" ht="18.75" thickBot="1">
      <c r="A14" s="64" t="str">
        <f>CONCATENATE('بيانات أولية وأسماء الطلاب'!A12)</f>
        <v>6</v>
      </c>
      <c r="B14" s="14" t="str">
        <f>CONCATENATE('بيانات أولية وأسماء الطلاب'!B12)</f>
        <v/>
      </c>
      <c r="C14" s="14" t="str">
        <f>CONCATENATE('بيانات أولية وأسماء الطلاب'!C12)</f>
        <v/>
      </c>
      <c r="D14" s="14">
        <f>'ف 1'!H15</f>
        <v>0</v>
      </c>
      <c r="E14" s="14">
        <f>'ف 2'!H15</f>
        <v>0</v>
      </c>
      <c r="F14" s="14">
        <f>'ف 3'!H15</f>
        <v>0</v>
      </c>
      <c r="G14" s="14">
        <f>'ف 4'!H15</f>
        <v>0</v>
      </c>
      <c r="H14" s="14">
        <f>'ف 5'!H15</f>
        <v>0</v>
      </c>
      <c r="I14" s="14">
        <f>'ف 6'!H15</f>
        <v>0</v>
      </c>
      <c r="J14" s="14">
        <f>'ف 7'!H15</f>
        <v>0</v>
      </c>
      <c r="K14" s="14">
        <f>'ف 8'!H15</f>
        <v>0</v>
      </c>
      <c r="L14" s="14">
        <f>'ف 9'!H15</f>
        <v>0</v>
      </c>
      <c r="M14" s="14">
        <f>'ف 10'!H15</f>
        <v>0</v>
      </c>
      <c r="N14" s="14">
        <f t="shared" si="10"/>
        <v>0</v>
      </c>
      <c r="O14" s="201" t="str">
        <f t="shared" si="0"/>
        <v>0</v>
      </c>
      <c r="P14" s="41">
        <f t="shared" si="1"/>
        <v>0</v>
      </c>
      <c r="Q14" s="70" t="str">
        <f t="shared" si="9"/>
        <v>إنتبه</v>
      </c>
      <c r="S14" s="145">
        <f t="shared" si="2"/>
        <v>0</v>
      </c>
      <c r="T14" s="145">
        <f t="shared" si="3"/>
        <v>0</v>
      </c>
      <c r="U14" s="145">
        <f t="shared" si="4"/>
        <v>0</v>
      </c>
      <c r="V14" s="145">
        <f t="shared" si="5"/>
        <v>0</v>
      </c>
      <c r="W14" s="78" t="str">
        <f t="shared" si="6"/>
        <v>0</v>
      </c>
      <c r="X14" s="8" t="str">
        <f t="shared" si="7"/>
        <v>0</v>
      </c>
      <c r="Y14" s="8">
        <f t="shared" si="8"/>
        <v>0</v>
      </c>
    </row>
    <row r="15" spans="1:25" ht="18.75" thickBot="1">
      <c r="A15" s="64" t="str">
        <f>CONCATENATE('بيانات أولية وأسماء الطلاب'!A13)</f>
        <v>7</v>
      </c>
      <c r="B15" s="14" t="str">
        <f>CONCATENATE('بيانات أولية وأسماء الطلاب'!B13)</f>
        <v/>
      </c>
      <c r="C15" s="14" t="str">
        <f>CONCATENATE('بيانات أولية وأسماء الطلاب'!C13)</f>
        <v/>
      </c>
      <c r="D15" s="14">
        <f>'ف 1'!H16</f>
        <v>0</v>
      </c>
      <c r="E15" s="14">
        <f>'ف 2'!H16</f>
        <v>0</v>
      </c>
      <c r="F15" s="14">
        <f>'ف 3'!H16</f>
        <v>0</v>
      </c>
      <c r="G15" s="14">
        <f>'ف 4'!H16</f>
        <v>0</v>
      </c>
      <c r="H15" s="14">
        <f>'ف 5'!H16</f>
        <v>0</v>
      </c>
      <c r="I15" s="14">
        <f>'ف 6'!H16</f>
        <v>0</v>
      </c>
      <c r="J15" s="14">
        <f>'ف 7'!H16</f>
        <v>0</v>
      </c>
      <c r="K15" s="14">
        <f>'ف 8'!H16</f>
        <v>0</v>
      </c>
      <c r="L15" s="14">
        <f>'ف 9'!H16</f>
        <v>0</v>
      </c>
      <c r="M15" s="14">
        <f>'ف 10'!H16</f>
        <v>0</v>
      </c>
      <c r="N15" s="14">
        <f t="shared" si="10"/>
        <v>0</v>
      </c>
      <c r="O15" s="201" t="str">
        <f t="shared" si="0"/>
        <v>0</v>
      </c>
      <c r="P15" s="41">
        <f t="shared" si="1"/>
        <v>0</v>
      </c>
      <c r="Q15" s="70" t="str">
        <f t="shared" si="9"/>
        <v>إنتبه</v>
      </c>
      <c r="S15" s="145">
        <f t="shared" si="2"/>
        <v>0</v>
      </c>
      <c r="T15" s="145">
        <f t="shared" si="3"/>
        <v>0</v>
      </c>
      <c r="U15" s="145">
        <f t="shared" si="4"/>
        <v>0</v>
      </c>
      <c r="V15" s="145">
        <f t="shared" si="5"/>
        <v>0</v>
      </c>
      <c r="W15" s="78" t="str">
        <f t="shared" si="6"/>
        <v>0</v>
      </c>
      <c r="X15" s="8" t="str">
        <f t="shared" si="7"/>
        <v>0</v>
      </c>
      <c r="Y15" s="8">
        <f t="shared" si="8"/>
        <v>0</v>
      </c>
    </row>
    <row r="16" spans="1:25" ht="18.75" thickBot="1">
      <c r="A16" s="64" t="str">
        <f>CONCATENATE('بيانات أولية وأسماء الطلاب'!A14)</f>
        <v>8</v>
      </c>
      <c r="B16" s="14" t="str">
        <f>CONCATENATE('بيانات أولية وأسماء الطلاب'!B14)</f>
        <v/>
      </c>
      <c r="C16" s="14" t="str">
        <f>CONCATENATE('بيانات أولية وأسماء الطلاب'!C14)</f>
        <v/>
      </c>
      <c r="D16" s="14">
        <f>'ف 1'!H17</f>
        <v>0</v>
      </c>
      <c r="E16" s="14">
        <f>'ف 2'!H17</f>
        <v>0</v>
      </c>
      <c r="F16" s="14">
        <f>'ف 3'!H17</f>
        <v>0</v>
      </c>
      <c r="G16" s="14">
        <f>'ف 4'!H17</f>
        <v>0</v>
      </c>
      <c r="H16" s="14">
        <f>'ف 5'!H17</f>
        <v>0</v>
      </c>
      <c r="I16" s="14">
        <f>'ف 6'!H17</f>
        <v>0</v>
      </c>
      <c r="J16" s="14">
        <f>'ف 7'!H17</f>
        <v>0</v>
      </c>
      <c r="K16" s="14">
        <f>'ف 8'!H17</f>
        <v>0</v>
      </c>
      <c r="L16" s="14">
        <f>'ف 9'!H17</f>
        <v>0</v>
      </c>
      <c r="M16" s="14">
        <f>'ف 10'!H17</f>
        <v>0</v>
      </c>
      <c r="N16" s="14">
        <f t="shared" si="10"/>
        <v>0</v>
      </c>
      <c r="O16" s="201" t="str">
        <f t="shared" si="0"/>
        <v>0</v>
      </c>
      <c r="P16" s="41">
        <f t="shared" si="1"/>
        <v>0</v>
      </c>
      <c r="Q16" s="70" t="str">
        <f t="shared" si="9"/>
        <v>إنتبه</v>
      </c>
      <c r="S16" s="145">
        <f t="shared" si="2"/>
        <v>0</v>
      </c>
      <c r="T16" s="145">
        <f t="shared" si="3"/>
        <v>0</v>
      </c>
      <c r="U16" s="145">
        <f t="shared" si="4"/>
        <v>0</v>
      </c>
      <c r="V16" s="145">
        <f t="shared" si="5"/>
        <v>0</v>
      </c>
      <c r="W16" s="78" t="str">
        <f t="shared" si="6"/>
        <v>0</v>
      </c>
      <c r="X16" s="8" t="str">
        <f t="shared" si="7"/>
        <v>0</v>
      </c>
      <c r="Y16" s="8">
        <f t="shared" si="8"/>
        <v>0</v>
      </c>
    </row>
    <row r="17" spans="1:25" ht="18.75" thickBot="1">
      <c r="A17" s="64" t="str">
        <f>CONCATENATE('بيانات أولية وأسماء الطلاب'!A15)</f>
        <v>9</v>
      </c>
      <c r="B17" s="14" t="str">
        <f>CONCATENATE('بيانات أولية وأسماء الطلاب'!B15)</f>
        <v/>
      </c>
      <c r="C17" s="14" t="str">
        <f>CONCATENATE('بيانات أولية وأسماء الطلاب'!C15)</f>
        <v/>
      </c>
      <c r="D17" s="14">
        <f>'ف 1'!H18</f>
        <v>0</v>
      </c>
      <c r="E17" s="14">
        <f>'ف 2'!H18</f>
        <v>0</v>
      </c>
      <c r="F17" s="14">
        <f>'ف 3'!H18</f>
        <v>0</v>
      </c>
      <c r="G17" s="14">
        <f>'ف 4'!H18</f>
        <v>0</v>
      </c>
      <c r="H17" s="14">
        <f>'ف 5'!H18</f>
        <v>0</v>
      </c>
      <c r="I17" s="14">
        <f>'ف 6'!H18</f>
        <v>0</v>
      </c>
      <c r="J17" s="14">
        <f>'ف 7'!H18</f>
        <v>0</v>
      </c>
      <c r="K17" s="14">
        <f>'ف 8'!H18</f>
        <v>0</v>
      </c>
      <c r="L17" s="14">
        <f>'ف 9'!H18</f>
        <v>0</v>
      </c>
      <c r="M17" s="14">
        <f>'ف 10'!H18</f>
        <v>0</v>
      </c>
      <c r="N17" s="14">
        <f t="shared" si="10"/>
        <v>0</v>
      </c>
      <c r="O17" s="201" t="str">
        <f t="shared" si="0"/>
        <v>0</v>
      </c>
      <c r="P17" s="41">
        <f t="shared" si="1"/>
        <v>0</v>
      </c>
      <c r="Q17" s="70" t="str">
        <f t="shared" si="9"/>
        <v>إنتبه</v>
      </c>
      <c r="S17" s="145">
        <f t="shared" si="2"/>
        <v>0</v>
      </c>
      <c r="T17" s="145">
        <f t="shared" si="3"/>
        <v>0</v>
      </c>
      <c r="U17" s="145">
        <f t="shared" si="4"/>
        <v>0</v>
      </c>
      <c r="V17" s="145">
        <f t="shared" si="5"/>
        <v>0</v>
      </c>
      <c r="W17" s="78" t="str">
        <f t="shared" si="6"/>
        <v>0</v>
      </c>
      <c r="X17" s="8" t="str">
        <f t="shared" si="7"/>
        <v>0</v>
      </c>
      <c r="Y17" s="8">
        <f t="shared" si="8"/>
        <v>0</v>
      </c>
    </row>
    <row r="18" spans="1:25" ht="18.75" thickBot="1">
      <c r="A18" s="64" t="str">
        <f>CONCATENATE('بيانات أولية وأسماء الطلاب'!A16)</f>
        <v>10</v>
      </c>
      <c r="B18" s="14" t="str">
        <f>CONCATENATE('بيانات أولية وأسماء الطلاب'!B16)</f>
        <v/>
      </c>
      <c r="C18" s="14" t="str">
        <f>CONCATENATE('بيانات أولية وأسماء الطلاب'!C16)</f>
        <v/>
      </c>
      <c r="D18" s="14">
        <f>'ف 1'!H19</f>
        <v>0</v>
      </c>
      <c r="E18" s="14">
        <f>'ف 2'!H19</f>
        <v>0</v>
      </c>
      <c r="F18" s="14">
        <f>'ف 3'!H19</f>
        <v>0</v>
      </c>
      <c r="G18" s="14">
        <f>'ف 4'!H19</f>
        <v>0</v>
      </c>
      <c r="H18" s="14">
        <f>'ف 5'!H19</f>
        <v>0</v>
      </c>
      <c r="I18" s="14">
        <f>'ف 6'!H19</f>
        <v>0</v>
      </c>
      <c r="J18" s="14">
        <f>'ف 7'!H19</f>
        <v>0</v>
      </c>
      <c r="K18" s="14">
        <f>'ف 8'!H19</f>
        <v>0</v>
      </c>
      <c r="L18" s="14">
        <f>'ف 9'!H19</f>
        <v>0</v>
      </c>
      <c r="M18" s="14">
        <f>'ف 10'!H19</f>
        <v>0</v>
      </c>
      <c r="N18" s="14">
        <f t="shared" si="10"/>
        <v>0</v>
      </c>
      <c r="O18" s="201" t="str">
        <f t="shared" si="0"/>
        <v>0</v>
      </c>
      <c r="P18" s="41">
        <f t="shared" si="1"/>
        <v>0</v>
      </c>
      <c r="Q18" s="70" t="str">
        <f t="shared" si="9"/>
        <v>إنتبه</v>
      </c>
      <c r="S18" s="145">
        <f t="shared" si="2"/>
        <v>0</v>
      </c>
      <c r="T18" s="145">
        <f t="shared" si="3"/>
        <v>0</v>
      </c>
      <c r="U18" s="145">
        <f t="shared" si="4"/>
        <v>0</v>
      </c>
      <c r="V18" s="145">
        <f t="shared" si="5"/>
        <v>0</v>
      </c>
      <c r="W18" s="78" t="str">
        <f t="shared" si="6"/>
        <v>0</v>
      </c>
      <c r="X18" s="8" t="str">
        <f t="shared" si="7"/>
        <v>0</v>
      </c>
      <c r="Y18" s="8">
        <f t="shared" si="8"/>
        <v>0</v>
      </c>
    </row>
    <row r="19" spans="1:25" ht="18.75" thickBot="1">
      <c r="A19" s="64" t="str">
        <f>CONCATENATE('بيانات أولية وأسماء الطلاب'!A17)</f>
        <v>11</v>
      </c>
      <c r="B19" s="14" t="str">
        <f>CONCATENATE('بيانات أولية وأسماء الطلاب'!B17)</f>
        <v/>
      </c>
      <c r="C19" s="14" t="str">
        <f>CONCATENATE('بيانات أولية وأسماء الطلاب'!C17)</f>
        <v/>
      </c>
      <c r="D19" s="14">
        <f>'ف 1'!H20</f>
        <v>0</v>
      </c>
      <c r="E19" s="14">
        <f>'ف 2'!H20</f>
        <v>0</v>
      </c>
      <c r="F19" s="14">
        <f>'ف 3'!H20</f>
        <v>0</v>
      </c>
      <c r="G19" s="14">
        <f>'ف 4'!H20</f>
        <v>0</v>
      </c>
      <c r="H19" s="14">
        <f>'ف 5'!H20</f>
        <v>0</v>
      </c>
      <c r="I19" s="14">
        <f>'ف 6'!H20</f>
        <v>0</v>
      </c>
      <c r="J19" s="14">
        <f>'ف 7'!H20</f>
        <v>0</v>
      </c>
      <c r="K19" s="14">
        <f>'ف 8'!H20</f>
        <v>0</v>
      </c>
      <c r="L19" s="14">
        <f>'ف 9'!H20</f>
        <v>0</v>
      </c>
      <c r="M19" s="14">
        <f>'ف 10'!H20</f>
        <v>0</v>
      </c>
      <c r="N19" s="14">
        <f t="shared" si="10"/>
        <v>0</v>
      </c>
      <c r="O19" s="201" t="str">
        <f t="shared" si="0"/>
        <v>0</v>
      </c>
      <c r="P19" s="41">
        <f t="shared" si="1"/>
        <v>0</v>
      </c>
      <c r="Q19" s="70" t="str">
        <f t="shared" si="9"/>
        <v>إنتبه</v>
      </c>
      <c r="S19" s="145">
        <f t="shared" si="2"/>
        <v>0</v>
      </c>
      <c r="T19" s="145">
        <f t="shared" si="3"/>
        <v>0</v>
      </c>
      <c r="U19" s="145">
        <f t="shared" si="4"/>
        <v>0</v>
      </c>
      <c r="V19" s="145">
        <f t="shared" si="5"/>
        <v>0</v>
      </c>
      <c r="W19" s="78" t="str">
        <f t="shared" si="6"/>
        <v>0</v>
      </c>
      <c r="X19" s="8" t="str">
        <f t="shared" si="7"/>
        <v>0</v>
      </c>
      <c r="Y19" s="8">
        <f t="shared" si="8"/>
        <v>0</v>
      </c>
    </row>
    <row r="20" spans="1:25" ht="18.75" thickBot="1">
      <c r="A20" s="64" t="str">
        <f>CONCATENATE('بيانات أولية وأسماء الطلاب'!A18)</f>
        <v>12</v>
      </c>
      <c r="B20" s="14" t="str">
        <f>CONCATENATE('بيانات أولية وأسماء الطلاب'!B18)</f>
        <v/>
      </c>
      <c r="C20" s="14" t="str">
        <f>CONCATENATE('بيانات أولية وأسماء الطلاب'!C18)</f>
        <v/>
      </c>
      <c r="D20" s="14">
        <f>'ف 1'!H21</f>
        <v>0</v>
      </c>
      <c r="E20" s="14">
        <f>'ف 2'!H21</f>
        <v>0</v>
      </c>
      <c r="F20" s="14">
        <f>'ف 3'!H21</f>
        <v>0</v>
      </c>
      <c r="G20" s="14">
        <f>'ف 4'!H21</f>
        <v>0</v>
      </c>
      <c r="H20" s="14">
        <f>'ف 5'!H21</f>
        <v>0</v>
      </c>
      <c r="I20" s="14">
        <f>'ف 6'!H21</f>
        <v>0</v>
      </c>
      <c r="J20" s="14">
        <f>'ف 7'!H21</f>
        <v>0</v>
      </c>
      <c r="K20" s="14">
        <f>'ف 8'!H21</f>
        <v>0</v>
      </c>
      <c r="L20" s="14">
        <f>'ف 9'!H21</f>
        <v>0</v>
      </c>
      <c r="M20" s="14">
        <f>'ف 10'!H21</f>
        <v>0</v>
      </c>
      <c r="N20" s="14">
        <f t="shared" si="10"/>
        <v>0</v>
      </c>
      <c r="O20" s="201" t="str">
        <f t="shared" si="0"/>
        <v>0</v>
      </c>
      <c r="P20" s="41">
        <f t="shared" si="1"/>
        <v>0</v>
      </c>
      <c r="Q20" s="70" t="str">
        <f t="shared" si="9"/>
        <v>إنتبه</v>
      </c>
      <c r="S20" s="145">
        <f t="shared" si="2"/>
        <v>0</v>
      </c>
      <c r="T20" s="145">
        <f t="shared" si="3"/>
        <v>0</v>
      </c>
      <c r="U20" s="145">
        <f t="shared" si="4"/>
        <v>0</v>
      </c>
      <c r="V20" s="145">
        <f t="shared" si="5"/>
        <v>0</v>
      </c>
      <c r="W20" s="78" t="str">
        <f t="shared" si="6"/>
        <v>0</v>
      </c>
      <c r="X20" s="8" t="str">
        <f t="shared" si="7"/>
        <v>0</v>
      </c>
      <c r="Y20" s="8">
        <f t="shared" si="8"/>
        <v>0</v>
      </c>
    </row>
    <row r="21" spans="1:25" ht="18.75" thickBot="1">
      <c r="A21" s="64" t="str">
        <f>CONCATENATE('بيانات أولية وأسماء الطلاب'!A19)</f>
        <v>13</v>
      </c>
      <c r="B21" s="14" t="str">
        <f>CONCATENATE('بيانات أولية وأسماء الطلاب'!B19)</f>
        <v/>
      </c>
      <c r="C21" s="14" t="str">
        <f>CONCATENATE('بيانات أولية وأسماء الطلاب'!C19)</f>
        <v/>
      </c>
      <c r="D21" s="14">
        <f>'ف 1'!H22</f>
        <v>0</v>
      </c>
      <c r="E21" s="14">
        <f>'ف 2'!H22</f>
        <v>0</v>
      </c>
      <c r="F21" s="14">
        <f>'ف 3'!H22</f>
        <v>0</v>
      </c>
      <c r="G21" s="14">
        <f>'ف 4'!H22</f>
        <v>0</v>
      </c>
      <c r="H21" s="14">
        <f>'ف 5'!H22</f>
        <v>0</v>
      </c>
      <c r="I21" s="14">
        <f>'ف 6'!H22</f>
        <v>0</v>
      </c>
      <c r="J21" s="14">
        <f>'ف 7'!H22</f>
        <v>0</v>
      </c>
      <c r="K21" s="14">
        <f>'ف 8'!H22</f>
        <v>0</v>
      </c>
      <c r="L21" s="14">
        <f>'ف 9'!H22</f>
        <v>0</v>
      </c>
      <c r="M21" s="14">
        <f>'ف 10'!H22</f>
        <v>0</v>
      </c>
      <c r="N21" s="14">
        <f t="shared" si="10"/>
        <v>0</v>
      </c>
      <c r="O21" s="201" t="str">
        <f t="shared" si="0"/>
        <v>0</v>
      </c>
      <c r="P21" s="41">
        <f t="shared" si="1"/>
        <v>0</v>
      </c>
      <c r="Q21" s="70" t="str">
        <f t="shared" si="9"/>
        <v>إنتبه</v>
      </c>
      <c r="S21" s="145">
        <f t="shared" si="2"/>
        <v>0</v>
      </c>
      <c r="T21" s="145">
        <f t="shared" si="3"/>
        <v>0</v>
      </c>
      <c r="U21" s="145">
        <f t="shared" si="4"/>
        <v>0</v>
      </c>
      <c r="V21" s="145">
        <f t="shared" si="5"/>
        <v>0</v>
      </c>
      <c r="W21" s="78" t="str">
        <f t="shared" si="6"/>
        <v>0</v>
      </c>
      <c r="X21" s="8" t="str">
        <f t="shared" si="7"/>
        <v>0</v>
      </c>
      <c r="Y21" s="8">
        <f t="shared" si="8"/>
        <v>0</v>
      </c>
    </row>
    <row r="22" spans="1:25" ht="18.75" thickBot="1">
      <c r="A22" s="64" t="str">
        <f>CONCATENATE('بيانات أولية وأسماء الطلاب'!A20)</f>
        <v>14</v>
      </c>
      <c r="B22" s="14" t="str">
        <f>CONCATENATE('بيانات أولية وأسماء الطلاب'!B20)</f>
        <v/>
      </c>
      <c r="C22" s="14" t="str">
        <f>CONCATENATE('بيانات أولية وأسماء الطلاب'!C20)</f>
        <v/>
      </c>
      <c r="D22" s="14">
        <f>'ف 1'!H23</f>
        <v>0</v>
      </c>
      <c r="E22" s="14">
        <f>'ف 2'!H23</f>
        <v>0</v>
      </c>
      <c r="F22" s="14">
        <f>'ف 3'!H23</f>
        <v>0</v>
      </c>
      <c r="G22" s="14">
        <f>'ف 4'!H23</f>
        <v>0</v>
      </c>
      <c r="H22" s="14">
        <f>'ف 5'!H23</f>
        <v>0</v>
      </c>
      <c r="I22" s="14">
        <f>'ف 6'!H23</f>
        <v>0</v>
      </c>
      <c r="J22" s="14">
        <f>'ف 7'!H23</f>
        <v>0</v>
      </c>
      <c r="K22" s="14">
        <f>'ف 8'!H23</f>
        <v>0</v>
      </c>
      <c r="L22" s="14">
        <f>'ف 9'!H23</f>
        <v>0</v>
      </c>
      <c r="M22" s="14">
        <f>'ف 10'!H23</f>
        <v>0</v>
      </c>
      <c r="N22" s="14">
        <f t="shared" si="10"/>
        <v>0</v>
      </c>
      <c r="O22" s="201" t="str">
        <f t="shared" si="0"/>
        <v>0</v>
      </c>
      <c r="P22" s="41">
        <f t="shared" si="1"/>
        <v>0</v>
      </c>
      <c r="Q22" s="70" t="str">
        <f t="shared" si="9"/>
        <v>إنتبه</v>
      </c>
      <c r="S22" s="145">
        <f t="shared" si="2"/>
        <v>0</v>
      </c>
      <c r="T22" s="145">
        <f t="shared" si="3"/>
        <v>0</v>
      </c>
      <c r="U22" s="145">
        <f t="shared" si="4"/>
        <v>0</v>
      </c>
      <c r="V22" s="145">
        <f t="shared" si="5"/>
        <v>0</v>
      </c>
      <c r="W22" s="78" t="str">
        <f t="shared" si="6"/>
        <v>0</v>
      </c>
      <c r="X22" s="8" t="str">
        <f t="shared" si="7"/>
        <v>0</v>
      </c>
      <c r="Y22" s="8">
        <f t="shared" si="8"/>
        <v>0</v>
      </c>
    </row>
    <row r="23" spans="1:25" ht="18.75" thickBot="1">
      <c r="A23" s="64" t="str">
        <f>CONCATENATE('بيانات أولية وأسماء الطلاب'!A21)</f>
        <v>15</v>
      </c>
      <c r="B23" s="14" t="str">
        <f>CONCATENATE('بيانات أولية وأسماء الطلاب'!B21)</f>
        <v/>
      </c>
      <c r="C23" s="14" t="str">
        <f>CONCATENATE('بيانات أولية وأسماء الطلاب'!C21)</f>
        <v/>
      </c>
      <c r="D23" s="14">
        <f>'ف 1'!H24</f>
        <v>0</v>
      </c>
      <c r="E23" s="14">
        <f>'ف 2'!H24</f>
        <v>0</v>
      </c>
      <c r="F23" s="14">
        <f>'ف 3'!H24</f>
        <v>0</v>
      </c>
      <c r="G23" s="14">
        <f>'ف 4'!H24</f>
        <v>0</v>
      </c>
      <c r="H23" s="14">
        <f>'ف 5'!H24</f>
        <v>0</v>
      </c>
      <c r="I23" s="14">
        <f>'ف 6'!H24</f>
        <v>0</v>
      </c>
      <c r="J23" s="14">
        <f>'ف 7'!H24</f>
        <v>0</v>
      </c>
      <c r="K23" s="14">
        <f>'ف 8'!H24</f>
        <v>0</v>
      </c>
      <c r="L23" s="14">
        <f>'ف 9'!H24</f>
        <v>0</v>
      </c>
      <c r="M23" s="14">
        <f>'ف 10'!H24</f>
        <v>0</v>
      </c>
      <c r="N23" s="14">
        <f t="shared" si="10"/>
        <v>0</v>
      </c>
      <c r="O23" s="201" t="str">
        <f t="shared" si="0"/>
        <v>0</v>
      </c>
      <c r="P23" s="41">
        <f t="shared" si="1"/>
        <v>0</v>
      </c>
      <c r="Q23" s="70" t="str">
        <f t="shared" si="9"/>
        <v>إنتبه</v>
      </c>
      <c r="S23" s="145">
        <f t="shared" si="2"/>
        <v>0</v>
      </c>
      <c r="T23" s="145">
        <f t="shared" si="3"/>
        <v>0</v>
      </c>
      <c r="U23" s="145">
        <f t="shared" si="4"/>
        <v>0</v>
      </c>
      <c r="V23" s="145">
        <f t="shared" si="5"/>
        <v>0</v>
      </c>
      <c r="W23" s="78" t="str">
        <f t="shared" si="6"/>
        <v>0</v>
      </c>
      <c r="X23" s="8" t="str">
        <f t="shared" si="7"/>
        <v>0</v>
      </c>
      <c r="Y23" s="8">
        <f t="shared" si="8"/>
        <v>0</v>
      </c>
    </row>
    <row r="24" spans="1:25" ht="18.75" thickBot="1">
      <c r="A24" s="64" t="str">
        <f>CONCATENATE('بيانات أولية وأسماء الطلاب'!A22)</f>
        <v>16</v>
      </c>
      <c r="B24" s="14" t="str">
        <f>CONCATENATE('بيانات أولية وأسماء الطلاب'!B22)</f>
        <v/>
      </c>
      <c r="C24" s="14" t="str">
        <f>CONCATENATE('بيانات أولية وأسماء الطلاب'!C22)</f>
        <v/>
      </c>
      <c r="D24" s="14">
        <f>'ف 1'!H25</f>
        <v>0</v>
      </c>
      <c r="E24" s="14">
        <f>'ف 2'!H25</f>
        <v>0</v>
      </c>
      <c r="F24" s="14">
        <f>'ف 3'!H25</f>
        <v>0</v>
      </c>
      <c r="G24" s="14">
        <f>'ف 4'!H25</f>
        <v>0</v>
      </c>
      <c r="H24" s="14">
        <f>'ف 5'!H25</f>
        <v>0</v>
      </c>
      <c r="I24" s="14">
        <f>'ف 6'!H25</f>
        <v>0</v>
      </c>
      <c r="J24" s="14">
        <f>'ف 7'!H25</f>
        <v>0</v>
      </c>
      <c r="K24" s="14">
        <f>'ف 8'!H25</f>
        <v>0</v>
      </c>
      <c r="L24" s="14">
        <f>'ف 9'!H25</f>
        <v>0</v>
      </c>
      <c r="M24" s="14">
        <f>'ف 10'!H25</f>
        <v>0</v>
      </c>
      <c r="N24" s="14">
        <f t="shared" si="10"/>
        <v>0</v>
      </c>
      <c r="O24" s="201" t="str">
        <f t="shared" si="0"/>
        <v>0</v>
      </c>
      <c r="P24" s="41">
        <f t="shared" si="1"/>
        <v>0</v>
      </c>
      <c r="Q24" s="70" t="str">
        <f t="shared" si="9"/>
        <v>إنتبه</v>
      </c>
      <c r="S24" s="145">
        <f t="shared" si="2"/>
        <v>0</v>
      </c>
      <c r="T24" s="145">
        <f t="shared" si="3"/>
        <v>0</v>
      </c>
      <c r="U24" s="145">
        <f t="shared" si="4"/>
        <v>0</v>
      </c>
      <c r="V24" s="145">
        <f t="shared" si="5"/>
        <v>0</v>
      </c>
      <c r="W24" s="78" t="str">
        <f t="shared" si="6"/>
        <v>0</v>
      </c>
      <c r="X24" s="8" t="str">
        <f t="shared" si="7"/>
        <v>0</v>
      </c>
      <c r="Y24" s="8">
        <f t="shared" si="8"/>
        <v>0</v>
      </c>
    </row>
    <row r="25" spans="1:25" ht="18.75" thickBot="1">
      <c r="A25" s="64" t="str">
        <f>CONCATENATE('بيانات أولية وأسماء الطلاب'!A23)</f>
        <v>17</v>
      </c>
      <c r="B25" s="14" t="str">
        <f>CONCATENATE('بيانات أولية وأسماء الطلاب'!B23)</f>
        <v/>
      </c>
      <c r="C25" s="14" t="str">
        <f>CONCATENATE('بيانات أولية وأسماء الطلاب'!C23)</f>
        <v/>
      </c>
      <c r="D25" s="14">
        <f>'ف 1'!H26</f>
        <v>0</v>
      </c>
      <c r="E25" s="14">
        <f>'ف 2'!H26</f>
        <v>0</v>
      </c>
      <c r="F25" s="14">
        <f>'ف 3'!H26</f>
        <v>0</v>
      </c>
      <c r="G25" s="14">
        <f>'ف 4'!H26</f>
        <v>0</v>
      </c>
      <c r="H25" s="14">
        <f>'ف 5'!H26</f>
        <v>0</v>
      </c>
      <c r="I25" s="14">
        <f>'ف 6'!H26</f>
        <v>0</v>
      </c>
      <c r="J25" s="14">
        <f>'ف 7'!H26</f>
        <v>0</v>
      </c>
      <c r="K25" s="14">
        <f>'ف 8'!H26</f>
        <v>0</v>
      </c>
      <c r="L25" s="14">
        <f>'ف 9'!H26</f>
        <v>0</v>
      </c>
      <c r="M25" s="14">
        <f>'ف 10'!H26</f>
        <v>0</v>
      </c>
      <c r="N25" s="14">
        <f t="shared" si="10"/>
        <v>0</v>
      </c>
      <c r="O25" s="201" t="str">
        <f t="shared" si="0"/>
        <v>0</v>
      </c>
      <c r="P25" s="41">
        <f t="shared" si="1"/>
        <v>0</v>
      </c>
      <c r="Q25" s="70" t="str">
        <f t="shared" si="9"/>
        <v>إنتبه</v>
      </c>
      <c r="S25" s="145">
        <f t="shared" si="2"/>
        <v>0</v>
      </c>
      <c r="T25" s="145">
        <f t="shared" si="3"/>
        <v>0</v>
      </c>
      <c r="U25" s="145">
        <f t="shared" si="4"/>
        <v>0</v>
      </c>
      <c r="V25" s="145">
        <f t="shared" si="5"/>
        <v>0</v>
      </c>
      <c r="W25" s="78" t="str">
        <f t="shared" si="6"/>
        <v>0</v>
      </c>
      <c r="X25" s="8" t="str">
        <f t="shared" si="7"/>
        <v>0</v>
      </c>
      <c r="Y25" s="8">
        <f t="shared" si="8"/>
        <v>0</v>
      </c>
    </row>
    <row r="26" spans="1:25" ht="18.75" thickBot="1">
      <c r="A26" s="64" t="str">
        <f>CONCATENATE('بيانات أولية وأسماء الطلاب'!A24)</f>
        <v>18</v>
      </c>
      <c r="B26" s="14" t="str">
        <f>CONCATENATE('بيانات أولية وأسماء الطلاب'!B24)</f>
        <v/>
      </c>
      <c r="C26" s="14" t="str">
        <f>CONCATENATE('بيانات أولية وأسماء الطلاب'!C24)</f>
        <v/>
      </c>
      <c r="D26" s="14">
        <f>'ف 1'!H27</f>
        <v>0</v>
      </c>
      <c r="E26" s="14">
        <f>'ف 2'!H27</f>
        <v>0</v>
      </c>
      <c r="F26" s="14">
        <f>'ف 3'!H27</f>
        <v>0</v>
      </c>
      <c r="G26" s="14">
        <f>'ف 4'!H27</f>
        <v>0</v>
      </c>
      <c r="H26" s="14">
        <f>'ف 5'!H27</f>
        <v>0</v>
      </c>
      <c r="I26" s="14">
        <f>'ف 6'!H27</f>
        <v>0</v>
      </c>
      <c r="J26" s="14">
        <f>'ف 7'!H27</f>
        <v>0</v>
      </c>
      <c r="K26" s="14">
        <f>'ف 8'!H27</f>
        <v>0</v>
      </c>
      <c r="L26" s="14">
        <f>'ف 9'!H27</f>
        <v>0</v>
      </c>
      <c r="M26" s="14">
        <f>'ف 10'!H27</f>
        <v>0</v>
      </c>
      <c r="N26" s="14">
        <f t="shared" si="10"/>
        <v>0</v>
      </c>
      <c r="O26" s="201" t="str">
        <f t="shared" si="0"/>
        <v>0</v>
      </c>
      <c r="P26" s="41">
        <f t="shared" si="1"/>
        <v>0</v>
      </c>
      <c r="Q26" s="70" t="str">
        <f t="shared" si="9"/>
        <v>إنتبه</v>
      </c>
      <c r="S26" s="145">
        <f t="shared" si="2"/>
        <v>0</v>
      </c>
      <c r="T26" s="145">
        <f t="shared" si="3"/>
        <v>0</v>
      </c>
      <c r="U26" s="145">
        <f t="shared" si="4"/>
        <v>0</v>
      </c>
      <c r="V26" s="145">
        <f t="shared" si="5"/>
        <v>0</v>
      </c>
      <c r="W26" s="78" t="str">
        <f t="shared" si="6"/>
        <v>0</v>
      </c>
      <c r="X26" s="8" t="str">
        <f t="shared" si="7"/>
        <v>0</v>
      </c>
      <c r="Y26" s="8">
        <f t="shared" si="8"/>
        <v>0</v>
      </c>
    </row>
    <row r="27" spans="1:25" ht="18.75" thickBot="1">
      <c r="A27" s="64" t="str">
        <f>CONCATENATE('بيانات أولية وأسماء الطلاب'!A25)</f>
        <v>19</v>
      </c>
      <c r="B27" s="14" t="str">
        <f>CONCATENATE('بيانات أولية وأسماء الطلاب'!B25)</f>
        <v/>
      </c>
      <c r="C27" s="14" t="str">
        <f>CONCATENATE('بيانات أولية وأسماء الطلاب'!C25)</f>
        <v/>
      </c>
      <c r="D27" s="14">
        <f>'ف 1'!H28</f>
        <v>0</v>
      </c>
      <c r="E27" s="14">
        <f>'ف 2'!H28</f>
        <v>0</v>
      </c>
      <c r="F27" s="14">
        <f>'ف 3'!H28</f>
        <v>0</v>
      </c>
      <c r="G27" s="14">
        <f>'ف 4'!H28</f>
        <v>0</v>
      </c>
      <c r="H27" s="14">
        <f>'ف 5'!H28</f>
        <v>0</v>
      </c>
      <c r="I27" s="14">
        <f>'ف 6'!H28</f>
        <v>0</v>
      </c>
      <c r="J27" s="14">
        <f>'ف 7'!H28</f>
        <v>0</v>
      </c>
      <c r="K27" s="14">
        <f>'ف 8'!H28</f>
        <v>0</v>
      </c>
      <c r="L27" s="14">
        <f>'ف 9'!H28</f>
        <v>0</v>
      </c>
      <c r="M27" s="14">
        <f>'ف 10'!H28</f>
        <v>0</v>
      </c>
      <c r="N27" s="14">
        <f t="shared" si="10"/>
        <v>0</v>
      </c>
      <c r="O27" s="201" t="str">
        <f t="shared" si="0"/>
        <v>0</v>
      </c>
      <c r="P27" s="41">
        <f t="shared" si="1"/>
        <v>0</v>
      </c>
      <c r="Q27" s="70" t="str">
        <f t="shared" si="9"/>
        <v>إنتبه</v>
      </c>
      <c r="S27" s="145">
        <f t="shared" si="2"/>
        <v>0</v>
      </c>
      <c r="T27" s="145">
        <f t="shared" si="3"/>
        <v>0</v>
      </c>
      <c r="U27" s="145">
        <f t="shared" si="4"/>
        <v>0</v>
      </c>
      <c r="V27" s="145">
        <f t="shared" si="5"/>
        <v>0</v>
      </c>
      <c r="W27" s="78" t="str">
        <f t="shared" si="6"/>
        <v>0</v>
      </c>
      <c r="X27" s="8" t="str">
        <f t="shared" si="7"/>
        <v>0</v>
      </c>
      <c r="Y27" s="8">
        <f t="shared" si="8"/>
        <v>0</v>
      </c>
    </row>
    <row r="28" spans="1:25" ht="18.75" thickBot="1">
      <c r="A28" s="64" t="str">
        <f>CONCATENATE('بيانات أولية وأسماء الطلاب'!A26)</f>
        <v>20</v>
      </c>
      <c r="B28" s="14" t="str">
        <f>CONCATENATE('بيانات أولية وأسماء الطلاب'!B26)</f>
        <v/>
      </c>
      <c r="C28" s="14" t="str">
        <f>CONCATENATE('بيانات أولية وأسماء الطلاب'!C26)</f>
        <v/>
      </c>
      <c r="D28" s="14">
        <f>'ف 1'!H29</f>
        <v>0</v>
      </c>
      <c r="E28" s="14">
        <f>'ف 2'!H29</f>
        <v>0</v>
      </c>
      <c r="F28" s="14">
        <f>'ف 3'!H29</f>
        <v>0</v>
      </c>
      <c r="G28" s="14">
        <f>'ف 4'!H29</f>
        <v>0</v>
      </c>
      <c r="H28" s="14">
        <f>'ف 5'!H29</f>
        <v>0</v>
      </c>
      <c r="I28" s="14">
        <f>'ف 6'!H29</f>
        <v>0</v>
      </c>
      <c r="J28" s="14">
        <f>'ف 7'!H29</f>
        <v>0</v>
      </c>
      <c r="K28" s="14">
        <f>'ف 8'!H29</f>
        <v>0</v>
      </c>
      <c r="L28" s="14">
        <f>'ف 9'!H29</f>
        <v>0</v>
      </c>
      <c r="M28" s="14">
        <f>'ف 10'!H29</f>
        <v>0</v>
      </c>
      <c r="N28" s="14">
        <f t="shared" si="10"/>
        <v>0</v>
      </c>
      <c r="O28" s="201" t="str">
        <f t="shared" si="0"/>
        <v>0</v>
      </c>
      <c r="P28" s="41">
        <f t="shared" si="1"/>
        <v>0</v>
      </c>
      <c r="Q28" s="70" t="str">
        <f t="shared" si="9"/>
        <v>إنتبه</v>
      </c>
      <c r="S28" s="145">
        <f t="shared" si="2"/>
        <v>0</v>
      </c>
      <c r="T28" s="145">
        <f t="shared" si="3"/>
        <v>0</v>
      </c>
      <c r="U28" s="145">
        <f t="shared" si="4"/>
        <v>0</v>
      </c>
      <c r="V28" s="145">
        <f t="shared" si="5"/>
        <v>0</v>
      </c>
      <c r="W28" s="78" t="str">
        <f t="shared" si="6"/>
        <v>0</v>
      </c>
      <c r="X28" s="8" t="str">
        <f t="shared" si="7"/>
        <v>0</v>
      </c>
      <c r="Y28" s="8">
        <f t="shared" si="8"/>
        <v>0</v>
      </c>
    </row>
    <row r="29" spans="1:25" ht="18.75" thickBot="1">
      <c r="A29" s="64" t="str">
        <f>CONCATENATE('بيانات أولية وأسماء الطلاب'!A27)</f>
        <v>21</v>
      </c>
      <c r="B29" s="14" t="str">
        <f>CONCATENATE('بيانات أولية وأسماء الطلاب'!B27)</f>
        <v/>
      </c>
      <c r="C29" s="14" t="str">
        <f>CONCATENATE('بيانات أولية وأسماء الطلاب'!C27)</f>
        <v/>
      </c>
      <c r="D29" s="14">
        <f>'ف 1'!H30</f>
        <v>0</v>
      </c>
      <c r="E29" s="14">
        <f>'ف 2'!H30</f>
        <v>0</v>
      </c>
      <c r="F29" s="14">
        <f>'ف 3'!H30</f>
        <v>0</v>
      </c>
      <c r="G29" s="14">
        <f>'ف 4'!H30</f>
        <v>0</v>
      </c>
      <c r="H29" s="14">
        <f>'ف 5'!H30</f>
        <v>0</v>
      </c>
      <c r="I29" s="14">
        <f>'ف 6'!H30</f>
        <v>0</v>
      </c>
      <c r="J29" s="14">
        <f>'ف 7'!H30</f>
        <v>0</v>
      </c>
      <c r="K29" s="14">
        <f>'ف 8'!H30</f>
        <v>0</v>
      </c>
      <c r="L29" s="14">
        <f>'ف 9'!H30</f>
        <v>0</v>
      </c>
      <c r="M29" s="14">
        <f>'ف 10'!H30</f>
        <v>0</v>
      </c>
      <c r="N29" s="14">
        <f t="shared" si="10"/>
        <v>0</v>
      </c>
      <c r="O29" s="201" t="str">
        <f t="shared" si="0"/>
        <v>0</v>
      </c>
      <c r="P29" s="41">
        <f t="shared" si="1"/>
        <v>0</v>
      </c>
      <c r="Q29" s="70" t="str">
        <f t="shared" si="9"/>
        <v>إنتبه</v>
      </c>
      <c r="S29" s="145">
        <f t="shared" si="2"/>
        <v>0</v>
      </c>
      <c r="T29" s="145">
        <f t="shared" si="3"/>
        <v>0</v>
      </c>
      <c r="U29" s="145">
        <f t="shared" si="4"/>
        <v>0</v>
      </c>
      <c r="V29" s="145">
        <f t="shared" si="5"/>
        <v>0</v>
      </c>
      <c r="W29" s="78" t="str">
        <f t="shared" si="6"/>
        <v>0</v>
      </c>
      <c r="X29" s="8" t="str">
        <f t="shared" si="7"/>
        <v>0</v>
      </c>
      <c r="Y29" s="8">
        <f t="shared" si="8"/>
        <v>0</v>
      </c>
    </row>
    <row r="30" spans="1:25" ht="18.75" thickBot="1">
      <c r="A30" s="64" t="str">
        <f>CONCATENATE('بيانات أولية وأسماء الطلاب'!A28)</f>
        <v>22</v>
      </c>
      <c r="B30" s="14" t="str">
        <f>CONCATENATE('بيانات أولية وأسماء الطلاب'!B28)</f>
        <v/>
      </c>
      <c r="C30" s="14" t="str">
        <f>CONCATENATE('بيانات أولية وأسماء الطلاب'!C28)</f>
        <v/>
      </c>
      <c r="D30" s="14">
        <f>'ف 1'!H31</f>
        <v>0</v>
      </c>
      <c r="E30" s="14">
        <f>'ف 2'!H31</f>
        <v>0</v>
      </c>
      <c r="F30" s="14">
        <f>'ف 3'!H31</f>
        <v>0</v>
      </c>
      <c r="G30" s="14">
        <f>'ف 4'!H31</f>
        <v>0</v>
      </c>
      <c r="H30" s="14">
        <f>'ف 5'!H31</f>
        <v>0</v>
      </c>
      <c r="I30" s="14">
        <f>'ف 6'!H31</f>
        <v>0</v>
      </c>
      <c r="J30" s="14">
        <f>'ف 7'!H31</f>
        <v>0</v>
      </c>
      <c r="K30" s="14">
        <f>'ف 8'!H31</f>
        <v>0</v>
      </c>
      <c r="L30" s="14">
        <f>'ف 9'!H31</f>
        <v>0</v>
      </c>
      <c r="M30" s="14">
        <f>'ف 10'!H31</f>
        <v>0</v>
      </c>
      <c r="N30" s="14">
        <f t="shared" si="10"/>
        <v>0</v>
      </c>
      <c r="O30" s="201" t="str">
        <f t="shared" si="0"/>
        <v>0</v>
      </c>
      <c r="P30" s="41">
        <f t="shared" si="1"/>
        <v>0</v>
      </c>
      <c r="Q30" s="70" t="str">
        <f t="shared" si="9"/>
        <v>إنتبه</v>
      </c>
      <c r="S30" s="145">
        <f t="shared" si="2"/>
        <v>0</v>
      </c>
      <c r="T30" s="145">
        <f t="shared" si="3"/>
        <v>0</v>
      </c>
      <c r="U30" s="145">
        <f t="shared" si="4"/>
        <v>0</v>
      </c>
      <c r="V30" s="145">
        <f t="shared" si="5"/>
        <v>0</v>
      </c>
      <c r="W30" s="78" t="str">
        <f t="shared" si="6"/>
        <v>0</v>
      </c>
      <c r="X30" s="8" t="str">
        <f t="shared" si="7"/>
        <v>0</v>
      </c>
      <c r="Y30" s="8">
        <f t="shared" si="8"/>
        <v>0</v>
      </c>
    </row>
    <row r="31" spans="1:25" ht="18.75" thickBot="1">
      <c r="A31" s="64" t="str">
        <f>CONCATENATE('بيانات أولية وأسماء الطلاب'!A29)</f>
        <v>23</v>
      </c>
      <c r="B31" s="14" t="str">
        <f>CONCATENATE('بيانات أولية وأسماء الطلاب'!B29)</f>
        <v/>
      </c>
      <c r="C31" s="14" t="str">
        <f>CONCATENATE('بيانات أولية وأسماء الطلاب'!C29)</f>
        <v/>
      </c>
      <c r="D31" s="14">
        <f>'ف 1'!H32</f>
        <v>0</v>
      </c>
      <c r="E31" s="14">
        <f>'ف 2'!H32</f>
        <v>0</v>
      </c>
      <c r="F31" s="14">
        <f>'ف 3'!H32</f>
        <v>0</v>
      </c>
      <c r="G31" s="14">
        <f>'ف 4'!H32</f>
        <v>0</v>
      </c>
      <c r="H31" s="14">
        <f>'ف 5'!H32</f>
        <v>0</v>
      </c>
      <c r="I31" s="14">
        <f>'ف 6'!H32</f>
        <v>0</v>
      </c>
      <c r="J31" s="14">
        <f>'ف 7'!H32</f>
        <v>0</v>
      </c>
      <c r="K31" s="14">
        <f>'ف 8'!H32</f>
        <v>0</v>
      </c>
      <c r="L31" s="14">
        <f>'ف 9'!H32</f>
        <v>0</v>
      </c>
      <c r="M31" s="14">
        <f>'ف 10'!H32</f>
        <v>0</v>
      </c>
      <c r="N31" s="14">
        <f t="shared" si="10"/>
        <v>0</v>
      </c>
      <c r="O31" s="201" t="str">
        <f t="shared" si="0"/>
        <v>0</v>
      </c>
      <c r="P31" s="41">
        <f t="shared" si="1"/>
        <v>0</v>
      </c>
      <c r="Q31" s="70" t="str">
        <f t="shared" si="9"/>
        <v>إنتبه</v>
      </c>
      <c r="S31" s="145">
        <f t="shared" si="2"/>
        <v>0</v>
      </c>
      <c r="T31" s="145">
        <f t="shared" si="3"/>
        <v>0</v>
      </c>
      <c r="U31" s="145">
        <f t="shared" si="4"/>
        <v>0</v>
      </c>
      <c r="V31" s="145">
        <f t="shared" si="5"/>
        <v>0</v>
      </c>
      <c r="W31" s="78" t="str">
        <f t="shared" si="6"/>
        <v>0</v>
      </c>
      <c r="X31" s="8" t="str">
        <f t="shared" si="7"/>
        <v>0</v>
      </c>
      <c r="Y31" s="8">
        <f t="shared" si="8"/>
        <v>0</v>
      </c>
    </row>
    <row r="32" spans="1:25" ht="18.75" thickBot="1">
      <c r="A32" s="64" t="str">
        <f>CONCATENATE('بيانات أولية وأسماء الطلاب'!A30)</f>
        <v>24</v>
      </c>
      <c r="B32" s="14" t="str">
        <f>CONCATENATE('بيانات أولية وأسماء الطلاب'!B30)</f>
        <v/>
      </c>
      <c r="C32" s="14" t="str">
        <f>CONCATENATE('بيانات أولية وأسماء الطلاب'!C30)</f>
        <v/>
      </c>
      <c r="D32" s="14">
        <f>'ف 1'!H33</f>
        <v>0</v>
      </c>
      <c r="E32" s="14">
        <f>'ف 2'!H33</f>
        <v>0</v>
      </c>
      <c r="F32" s="14">
        <f>'ف 3'!H33</f>
        <v>0</v>
      </c>
      <c r="G32" s="14">
        <f>'ف 4'!H33</f>
        <v>0</v>
      </c>
      <c r="H32" s="14">
        <f>'ف 5'!H33</f>
        <v>0</v>
      </c>
      <c r="I32" s="14">
        <f>'ف 6'!H33</f>
        <v>0</v>
      </c>
      <c r="J32" s="14">
        <f>'ف 7'!H33</f>
        <v>0</v>
      </c>
      <c r="K32" s="14">
        <f>'ف 8'!H33</f>
        <v>0</v>
      </c>
      <c r="L32" s="14">
        <f>'ف 9'!H33</f>
        <v>0</v>
      </c>
      <c r="M32" s="14">
        <f>'ف 10'!H33</f>
        <v>0</v>
      </c>
      <c r="N32" s="14">
        <f t="shared" si="10"/>
        <v>0</v>
      </c>
      <c r="O32" s="201" t="str">
        <f t="shared" si="0"/>
        <v>0</v>
      </c>
      <c r="P32" s="41">
        <f t="shared" si="1"/>
        <v>0</v>
      </c>
      <c r="Q32" s="70" t="str">
        <f t="shared" si="9"/>
        <v>إنتبه</v>
      </c>
      <c r="S32" s="145">
        <f t="shared" si="2"/>
        <v>0</v>
      </c>
      <c r="T32" s="145">
        <f t="shared" si="3"/>
        <v>0</v>
      </c>
      <c r="U32" s="145">
        <f t="shared" si="4"/>
        <v>0</v>
      </c>
      <c r="V32" s="145">
        <f t="shared" si="5"/>
        <v>0</v>
      </c>
      <c r="W32" s="78" t="str">
        <f t="shared" si="6"/>
        <v>0</v>
      </c>
      <c r="X32" s="8" t="str">
        <f t="shared" si="7"/>
        <v>0</v>
      </c>
      <c r="Y32" s="8">
        <f t="shared" si="8"/>
        <v>0</v>
      </c>
    </row>
    <row r="33" spans="1:25" ht="18.75" thickBot="1">
      <c r="A33" s="64" t="str">
        <f>CONCATENATE('بيانات أولية وأسماء الطلاب'!A31)</f>
        <v>25</v>
      </c>
      <c r="B33" s="14" t="str">
        <f>CONCATENATE('بيانات أولية وأسماء الطلاب'!B31)</f>
        <v/>
      </c>
      <c r="C33" s="14" t="str">
        <f>CONCATENATE('بيانات أولية وأسماء الطلاب'!C31)</f>
        <v/>
      </c>
      <c r="D33" s="14">
        <f>'ف 1'!H34</f>
        <v>0</v>
      </c>
      <c r="E33" s="14">
        <f>'ف 2'!H34</f>
        <v>0</v>
      </c>
      <c r="F33" s="14">
        <f>'ف 3'!H34</f>
        <v>0</v>
      </c>
      <c r="G33" s="14">
        <f>'ف 4'!H34</f>
        <v>0</v>
      </c>
      <c r="H33" s="14">
        <f>'ف 5'!H34</f>
        <v>0</v>
      </c>
      <c r="I33" s="14">
        <f>'ف 6'!H34</f>
        <v>0</v>
      </c>
      <c r="J33" s="14">
        <f>'ف 7'!H34</f>
        <v>0</v>
      </c>
      <c r="K33" s="14">
        <f>'ف 8'!H34</f>
        <v>0</v>
      </c>
      <c r="L33" s="14">
        <f>'ف 9'!H34</f>
        <v>0</v>
      </c>
      <c r="M33" s="14">
        <f>'ف 10'!H34</f>
        <v>0</v>
      </c>
      <c r="N33" s="14">
        <f t="shared" si="10"/>
        <v>0</v>
      </c>
      <c r="O33" s="201" t="str">
        <f t="shared" si="0"/>
        <v>0</v>
      </c>
      <c r="P33" s="41">
        <f t="shared" si="1"/>
        <v>0</v>
      </c>
      <c r="Q33" s="70" t="str">
        <f t="shared" si="9"/>
        <v>إنتبه</v>
      </c>
      <c r="S33" s="145">
        <f t="shared" si="2"/>
        <v>0</v>
      </c>
      <c r="T33" s="145">
        <f t="shared" si="3"/>
        <v>0</v>
      </c>
      <c r="U33" s="145">
        <f t="shared" si="4"/>
        <v>0</v>
      </c>
      <c r="V33" s="145">
        <f t="shared" si="5"/>
        <v>0</v>
      </c>
      <c r="W33" s="78" t="str">
        <f t="shared" si="6"/>
        <v>0</v>
      </c>
      <c r="X33" s="8" t="str">
        <f t="shared" si="7"/>
        <v>0</v>
      </c>
      <c r="Y33" s="8">
        <f t="shared" si="8"/>
        <v>0</v>
      </c>
    </row>
    <row r="34" spans="1:25" ht="18.75" thickBot="1">
      <c r="A34" s="64" t="str">
        <f>CONCATENATE('بيانات أولية وأسماء الطلاب'!A32)</f>
        <v>26</v>
      </c>
      <c r="B34" s="14" t="str">
        <f>CONCATENATE('بيانات أولية وأسماء الطلاب'!B32)</f>
        <v/>
      </c>
      <c r="C34" s="14" t="str">
        <f>CONCATENATE('بيانات أولية وأسماء الطلاب'!C32)</f>
        <v/>
      </c>
      <c r="D34" s="14">
        <f>'ف 1'!H35</f>
        <v>0</v>
      </c>
      <c r="E34" s="14">
        <f>'ف 2'!H35</f>
        <v>0</v>
      </c>
      <c r="F34" s="14">
        <f>'ف 3'!H35</f>
        <v>0</v>
      </c>
      <c r="G34" s="14">
        <f>'ف 4'!H35</f>
        <v>0</v>
      </c>
      <c r="H34" s="14">
        <f>'ف 5'!H35</f>
        <v>0</v>
      </c>
      <c r="I34" s="14">
        <f>'ف 6'!H35</f>
        <v>0</v>
      </c>
      <c r="J34" s="14">
        <f>'ف 7'!H35</f>
        <v>0</v>
      </c>
      <c r="K34" s="14">
        <f>'ف 8'!H35</f>
        <v>0</v>
      </c>
      <c r="L34" s="14">
        <f>'ف 9'!H35</f>
        <v>0</v>
      </c>
      <c r="M34" s="14">
        <f>'ف 10'!H35</f>
        <v>0</v>
      </c>
      <c r="N34" s="14">
        <f t="shared" si="10"/>
        <v>0</v>
      </c>
      <c r="O34" s="201" t="str">
        <f t="shared" si="0"/>
        <v>0</v>
      </c>
      <c r="P34" s="41">
        <f t="shared" si="1"/>
        <v>0</v>
      </c>
      <c r="Q34" s="70" t="str">
        <f t="shared" si="9"/>
        <v>إنتبه</v>
      </c>
      <c r="S34" s="145">
        <f t="shared" si="2"/>
        <v>0</v>
      </c>
      <c r="T34" s="145">
        <f t="shared" si="3"/>
        <v>0</v>
      </c>
      <c r="U34" s="145">
        <f t="shared" si="4"/>
        <v>0</v>
      </c>
      <c r="V34" s="145">
        <f t="shared" si="5"/>
        <v>0</v>
      </c>
      <c r="W34" s="78" t="str">
        <f t="shared" si="6"/>
        <v>0</v>
      </c>
      <c r="X34" s="8" t="str">
        <f t="shared" si="7"/>
        <v>0</v>
      </c>
      <c r="Y34" s="8">
        <f t="shared" si="8"/>
        <v>0</v>
      </c>
    </row>
    <row r="35" spans="1:25" ht="18.75" thickBot="1">
      <c r="A35" s="64" t="str">
        <f>CONCATENATE('بيانات أولية وأسماء الطلاب'!A33)</f>
        <v>27</v>
      </c>
      <c r="B35" s="14" t="str">
        <f>CONCATENATE('بيانات أولية وأسماء الطلاب'!B33)</f>
        <v/>
      </c>
      <c r="C35" s="14" t="str">
        <f>CONCATENATE('بيانات أولية وأسماء الطلاب'!C33)</f>
        <v/>
      </c>
      <c r="D35" s="14">
        <f>'ف 1'!H36</f>
        <v>0</v>
      </c>
      <c r="E35" s="14">
        <f>'ف 2'!H36</f>
        <v>0</v>
      </c>
      <c r="F35" s="14">
        <f>'ف 3'!H36</f>
        <v>0</v>
      </c>
      <c r="G35" s="14">
        <f>'ف 4'!H36</f>
        <v>0</v>
      </c>
      <c r="H35" s="14">
        <f>'ف 5'!H36</f>
        <v>0</v>
      </c>
      <c r="I35" s="14">
        <f>'ف 6'!H36</f>
        <v>0</v>
      </c>
      <c r="J35" s="14">
        <f>'ف 7'!H36</f>
        <v>0</v>
      </c>
      <c r="K35" s="14">
        <f>'ف 8'!H36</f>
        <v>0</v>
      </c>
      <c r="L35" s="14">
        <f>'ف 9'!H36</f>
        <v>0</v>
      </c>
      <c r="M35" s="14">
        <f>'ف 10'!H36</f>
        <v>0</v>
      </c>
      <c r="N35" s="14">
        <f t="shared" si="10"/>
        <v>0</v>
      </c>
      <c r="O35" s="201" t="str">
        <f t="shared" si="0"/>
        <v>0</v>
      </c>
      <c r="P35" s="41">
        <f t="shared" si="1"/>
        <v>0</v>
      </c>
      <c r="Q35" s="70" t="str">
        <f t="shared" si="9"/>
        <v>إنتبه</v>
      </c>
      <c r="S35" s="145">
        <f t="shared" si="2"/>
        <v>0</v>
      </c>
      <c r="T35" s="145">
        <f t="shared" si="3"/>
        <v>0</v>
      </c>
      <c r="U35" s="145">
        <f t="shared" si="4"/>
        <v>0</v>
      </c>
      <c r="V35" s="145">
        <f t="shared" si="5"/>
        <v>0</v>
      </c>
      <c r="W35" s="78" t="str">
        <f t="shared" si="6"/>
        <v>0</v>
      </c>
      <c r="X35" s="8" t="str">
        <f t="shared" si="7"/>
        <v>0</v>
      </c>
      <c r="Y35" s="8">
        <f t="shared" si="8"/>
        <v>0</v>
      </c>
    </row>
    <row r="36" spans="1:25" ht="18.75" thickBot="1">
      <c r="A36" s="64" t="str">
        <f>CONCATENATE('بيانات أولية وأسماء الطلاب'!A34)</f>
        <v>28</v>
      </c>
      <c r="B36" s="14" t="str">
        <f>CONCATENATE('بيانات أولية وأسماء الطلاب'!B34)</f>
        <v/>
      </c>
      <c r="C36" s="14" t="str">
        <f>CONCATENATE('بيانات أولية وأسماء الطلاب'!C34)</f>
        <v/>
      </c>
      <c r="D36" s="14">
        <f>'ف 1'!H37</f>
        <v>0</v>
      </c>
      <c r="E36" s="14">
        <f>'ف 2'!H37</f>
        <v>0</v>
      </c>
      <c r="F36" s="14">
        <f>'ف 3'!H37</f>
        <v>0</v>
      </c>
      <c r="G36" s="14">
        <f>'ف 4'!H37</f>
        <v>0</v>
      </c>
      <c r="H36" s="14">
        <f>'ف 5'!H37</f>
        <v>0</v>
      </c>
      <c r="I36" s="14">
        <f>'ف 6'!H37</f>
        <v>0</v>
      </c>
      <c r="J36" s="14">
        <f>'ف 7'!H37</f>
        <v>0</v>
      </c>
      <c r="K36" s="14">
        <f>'ف 8'!H37</f>
        <v>0</v>
      </c>
      <c r="L36" s="14">
        <f>'ف 9'!H37</f>
        <v>0</v>
      </c>
      <c r="M36" s="14">
        <f>'ف 10'!H37</f>
        <v>0</v>
      </c>
      <c r="N36" s="14">
        <f t="shared" si="10"/>
        <v>0</v>
      </c>
      <c r="O36" s="201" t="str">
        <f t="shared" si="0"/>
        <v>0</v>
      </c>
      <c r="P36" s="41">
        <f t="shared" si="1"/>
        <v>0</v>
      </c>
      <c r="Q36" s="70" t="str">
        <f t="shared" si="9"/>
        <v>إنتبه</v>
      </c>
      <c r="S36" s="145">
        <f t="shared" si="2"/>
        <v>0</v>
      </c>
      <c r="T36" s="145">
        <f t="shared" si="3"/>
        <v>0</v>
      </c>
      <c r="U36" s="145">
        <f t="shared" si="4"/>
        <v>0</v>
      </c>
      <c r="V36" s="145">
        <f t="shared" si="5"/>
        <v>0</v>
      </c>
      <c r="W36" s="78" t="str">
        <f t="shared" si="6"/>
        <v>0</v>
      </c>
      <c r="X36" s="8" t="str">
        <f t="shared" si="7"/>
        <v>0</v>
      </c>
      <c r="Y36" s="8">
        <f t="shared" si="8"/>
        <v>0</v>
      </c>
    </row>
    <row r="37" spans="1:25" ht="18.75" thickBot="1">
      <c r="A37" s="64" t="str">
        <f>CONCATENATE('بيانات أولية وأسماء الطلاب'!A35)</f>
        <v>29</v>
      </c>
      <c r="B37" s="14" t="str">
        <f>CONCATENATE('بيانات أولية وأسماء الطلاب'!B35)</f>
        <v/>
      </c>
      <c r="C37" s="14" t="str">
        <f>CONCATENATE('بيانات أولية وأسماء الطلاب'!C35)</f>
        <v/>
      </c>
      <c r="D37" s="14">
        <f>'ف 1'!H38</f>
        <v>0</v>
      </c>
      <c r="E37" s="14">
        <f>'ف 2'!H38</f>
        <v>0</v>
      </c>
      <c r="F37" s="14">
        <f>'ف 3'!H38</f>
        <v>0</v>
      </c>
      <c r="G37" s="14">
        <f>'ف 4'!H38</f>
        <v>0</v>
      </c>
      <c r="H37" s="14">
        <f>'ف 5'!H38</f>
        <v>0</v>
      </c>
      <c r="I37" s="14">
        <f>'ف 6'!H38</f>
        <v>0</v>
      </c>
      <c r="J37" s="14">
        <f>'ف 7'!H38</f>
        <v>0</v>
      </c>
      <c r="K37" s="14">
        <f>'ف 8'!H38</f>
        <v>0</v>
      </c>
      <c r="L37" s="14">
        <f>'ف 9'!H38</f>
        <v>0</v>
      </c>
      <c r="M37" s="14">
        <f>'ف 10'!H38</f>
        <v>0</v>
      </c>
      <c r="N37" s="14">
        <f t="shared" si="10"/>
        <v>0</v>
      </c>
      <c r="O37" s="201" t="str">
        <f t="shared" si="0"/>
        <v>0</v>
      </c>
      <c r="P37" s="41">
        <f t="shared" si="1"/>
        <v>0</v>
      </c>
      <c r="Q37" s="70" t="str">
        <f t="shared" si="9"/>
        <v>إنتبه</v>
      </c>
      <c r="S37" s="145">
        <f t="shared" si="2"/>
        <v>0</v>
      </c>
      <c r="T37" s="145">
        <f t="shared" si="3"/>
        <v>0</v>
      </c>
      <c r="U37" s="145">
        <f t="shared" si="4"/>
        <v>0</v>
      </c>
      <c r="V37" s="145">
        <f t="shared" si="5"/>
        <v>0</v>
      </c>
      <c r="W37" s="78" t="str">
        <f t="shared" si="6"/>
        <v>0</v>
      </c>
      <c r="X37" s="8" t="str">
        <f t="shared" si="7"/>
        <v>0</v>
      </c>
      <c r="Y37" s="8">
        <f t="shared" si="8"/>
        <v>0</v>
      </c>
    </row>
    <row r="38" spans="1:25" ht="18.75" thickBot="1">
      <c r="A38" s="64" t="str">
        <f>CONCATENATE('بيانات أولية وأسماء الطلاب'!A36)</f>
        <v>30</v>
      </c>
      <c r="B38" s="14" t="str">
        <f>CONCATENATE('بيانات أولية وأسماء الطلاب'!B36)</f>
        <v/>
      </c>
      <c r="C38" s="14" t="str">
        <f>CONCATENATE('بيانات أولية وأسماء الطلاب'!C36)</f>
        <v/>
      </c>
      <c r="D38" s="14">
        <f>'ف 1'!H39</f>
        <v>0</v>
      </c>
      <c r="E38" s="14">
        <f>'ف 2'!H39</f>
        <v>0</v>
      </c>
      <c r="F38" s="14">
        <f>'ف 3'!H39</f>
        <v>0</v>
      </c>
      <c r="G38" s="14">
        <f>'ف 4'!H39</f>
        <v>0</v>
      </c>
      <c r="H38" s="14">
        <f>'ف 5'!H39</f>
        <v>0</v>
      </c>
      <c r="I38" s="14">
        <f>'ف 6'!H39</f>
        <v>0</v>
      </c>
      <c r="J38" s="14">
        <f>'ف 7'!H39</f>
        <v>0</v>
      </c>
      <c r="K38" s="14">
        <f>'ف 8'!H39</f>
        <v>0</v>
      </c>
      <c r="L38" s="14">
        <f>'ف 9'!H39</f>
        <v>0</v>
      </c>
      <c r="M38" s="14">
        <f>'ف 10'!H39</f>
        <v>0</v>
      </c>
      <c r="N38" s="14">
        <f t="shared" si="10"/>
        <v>0</v>
      </c>
      <c r="O38" s="201" t="str">
        <f t="shared" si="0"/>
        <v>0</v>
      </c>
      <c r="P38" s="41">
        <f t="shared" si="1"/>
        <v>0</v>
      </c>
      <c r="Q38" s="70" t="str">
        <f t="shared" si="9"/>
        <v>إنتبه</v>
      </c>
      <c r="S38" s="145">
        <f t="shared" si="2"/>
        <v>0</v>
      </c>
      <c r="T38" s="145">
        <f t="shared" si="3"/>
        <v>0</v>
      </c>
      <c r="U38" s="145">
        <f t="shared" si="4"/>
        <v>0</v>
      </c>
      <c r="V38" s="145">
        <f t="shared" si="5"/>
        <v>0</v>
      </c>
      <c r="W38" s="78" t="str">
        <f t="shared" si="6"/>
        <v>0</v>
      </c>
      <c r="X38" s="8" t="str">
        <f t="shared" si="7"/>
        <v>0</v>
      </c>
      <c r="Y38" s="8">
        <f t="shared" si="8"/>
        <v>0</v>
      </c>
    </row>
    <row r="39" spans="1:25" ht="18.75" thickBot="1">
      <c r="A39" s="64" t="str">
        <f>CONCATENATE('بيانات أولية وأسماء الطلاب'!A37)</f>
        <v>31</v>
      </c>
      <c r="B39" s="14" t="str">
        <f>CONCATENATE('بيانات أولية وأسماء الطلاب'!B37)</f>
        <v/>
      </c>
      <c r="C39" s="14" t="str">
        <f>CONCATENATE('بيانات أولية وأسماء الطلاب'!C37)</f>
        <v/>
      </c>
      <c r="D39" s="14">
        <f>'ف 1'!H40</f>
        <v>0</v>
      </c>
      <c r="E39" s="14">
        <f>'ف 2'!H40</f>
        <v>0</v>
      </c>
      <c r="F39" s="14">
        <f>'ف 3'!H40</f>
        <v>0</v>
      </c>
      <c r="G39" s="14">
        <f>'ف 4'!H40</f>
        <v>0</v>
      </c>
      <c r="H39" s="14">
        <f>'ف 5'!H40</f>
        <v>0</v>
      </c>
      <c r="I39" s="14">
        <f>'ف 6'!H40</f>
        <v>0</v>
      </c>
      <c r="J39" s="14">
        <f>'ف 7'!H40</f>
        <v>0</v>
      </c>
      <c r="K39" s="14">
        <f>'ف 8'!H40</f>
        <v>0</v>
      </c>
      <c r="L39" s="14">
        <f>'ف 9'!H40</f>
        <v>0</v>
      </c>
      <c r="M39" s="14">
        <f>'ف 10'!H40</f>
        <v>0</v>
      </c>
      <c r="N39" s="14">
        <f t="shared" si="10"/>
        <v>0</v>
      </c>
      <c r="O39" s="201" t="str">
        <f t="shared" si="0"/>
        <v>0</v>
      </c>
      <c r="P39" s="41">
        <f t="shared" si="1"/>
        <v>0</v>
      </c>
      <c r="Q39" s="70" t="str">
        <f t="shared" si="9"/>
        <v>إنتبه</v>
      </c>
      <c r="S39" s="145">
        <f t="shared" si="2"/>
        <v>0</v>
      </c>
      <c r="T39" s="145">
        <f t="shared" si="3"/>
        <v>0</v>
      </c>
      <c r="U39" s="145">
        <f t="shared" si="4"/>
        <v>0</v>
      </c>
      <c r="V39" s="145">
        <f t="shared" si="5"/>
        <v>0</v>
      </c>
      <c r="W39" s="78" t="str">
        <f t="shared" si="6"/>
        <v>0</v>
      </c>
      <c r="X39" s="8" t="str">
        <f t="shared" si="7"/>
        <v>0</v>
      </c>
      <c r="Y39" s="8">
        <f t="shared" si="8"/>
        <v>0</v>
      </c>
    </row>
    <row r="40" spans="1:25" ht="18.75" thickBot="1">
      <c r="A40" s="64" t="str">
        <f>CONCATENATE('بيانات أولية وأسماء الطلاب'!A38)</f>
        <v>32</v>
      </c>
      <c r="B40" s="14" t="str">
        <f>CONCATENATE('بيانات أولية وأسماء الطلاب'!B38)</f>
        <v/>
      </c>
      <c r="C40" s="14" t="str">
        <f>CONCATENATE('بيانات أولية وأسماء الطلاب'!C38)</f>
        <v/>
      </c>
      <c r="D40" s="14">
        <f>'ف 1'!H41</f>
        <v>0</v>
      </c>
      <c r="E40" s="14">
        <f>'ف 2'!H41</f>
        <v>0</v>
      </c>
      <c r="F40" s="14">
        <f>'ف 3'!H41</f>
        <v>0</v>
      </c>
      <c r="G40" s="14">
        <f>'ف 4'!H41</f>
        <v>0</v>
      </c>
      <c r="H40" s="14">
        <f>'ف 5'!H41</f>
        <v>0</v>
      </c>
      <c r="I40" s="14">
        <f>'ف 6'!H41</f>
        <v>0</v>
      </c>
      <c r="J40" s="14">
        <f>'ف 7'!H41</f>
        <v>0</v>
      </c>
      <c r="K40" s="14">
        <f>'ف 8'!H41</f>
        <v>0</v>
      </c>
      <c r="L40" s="14">
        <f>'ف 9'!H41</f>
        <v>0</v>
      </c>
      <c r="M40" s="14">
        <f>'ف 10'!H41</f>
        <v>0</v>
      </c>
      <c r="N40" s="14">
        <f t="shared" si="10"/>
        <v>0</v>
      </c>
      <c r="O40" s="201" t="str">
        <f t="shared" si="0"/>
        <v>0</v>
      </c>
      <c r="P40" s="41">
        <f t="shared" si="1"/>
        <v>0</v>
      </c>
      <c r="Q40" s="70" t="str">
        <f t="shared" si="9"/>
        <v>إنتبه</v>
      </c>
      <c r="S40" s="145">
        <f t="shared" si="2"/>
        <v>0</v>
      </c>
      <c r="T40" s="145">
        <f t="shared" si="3"/>
        <v>0</v>
      </c>
      <c r="U40" s="145">
        <f t="shared" si="4"/>
        <v>0</v>
      </c>
      <c r="V40" s="145">
        <f t="shared" si="5"/>
        <v>0</v>
      </c>
      <c r="W40" s="78" t="str">
        <f t="shared" si="6"/>
        <v>0</v>
      </c>
      <c r="X40" s="8" t="str">
        <f t="shared" si="7"/>
        <v>0</v>
      </c>
      <c r="Y40" s="8">
        <f t="shared" si="8"/>
        <v>0</v>
      </c>
    </row>
    <row r="41" spans="1:25" ht="18.75" thickBot="1">
      <c r="A41" s="64" t="str">
        <f>CONCATENATE('بيانات أولية وأسماء الطلاب'!A39)</f>
        <v>33</v>
      </c>
      <c r="B41" s="14" t="str">
        <f>CONCATENATE('بيانات أولية وأسماء الطلاب'!B39)</f>
        <v/>
      </c>
      <c r="C41" s="14" t="str">
        <f>CONCATENATE('بيانات أولية وأسماء الطلاب'!C39)</f>
        <v/>
      </c>
      <c r="D41" s="14">
        <f>'ف 1'!H42</f>
        <v>0</v>
      </c>
      <c r="E41" s="14">
        <f>'ف 2'!H42</f>
        <v>0</v>
      </c>
      <c r="F41" s="14">
        <f>'ف 3'!H42</f>
        <v>0</v>
      </c>
      <c r="G41" s="14">
        <f>'ف 4'!H42</f>
        <v>0</v>
      </c>
      <c r="H41" s="14">
        <f>'ف 5'!H42</f>
        <v>0</v>
      </c>
      <c r="I41" s="14">
        <f>'ف 6'!H42</f>
        <v>0</v>
      </c>
      <c r="J41" s="14">
        <f>'ف 7'!H42</f>
        <v>0</v>
      </c>
      <c r="K41" s="14">
        <f>'ف 8'!H42</f>
        <v>0</v>
      </c>
      <c r="L41" s="14">
        <f>'ف 9'!H42</f>
        <v>0</v>
      </c>
      <c r="M41" s="14">
        <f>'ف 10'!H42</f>
        <v>0</v>
      </c>
      <c r="N41" s="14">
        <f t="shared" si="10"/>
        <v>0</v>
      </c>
      <c r="O41" s="201" t="str">
        <f t="shared" si="0"/>
        <v>0</v>
      </c>
      <c r="P41" s="41">
        <f t="shared" si="1"/>
        <v>0</v>
      </c>
      <c r="Q41" s="70" t="str">
        <f t="shared" si="9"/>
        <v>إنتبه</v>
      </c>
      <c r="S41" s="145">
        <f t="shared" si="2"/>
        <v>0</v>
      </c>
      <c r="T41" s="145">
        <f t="shared" si="3"/>
        <v>0</v>
      </c>
      <c r="U41" s="145">
        <f t="shared" si="4"/>
        <v>0</v>
      </c>
      <c r="V41" s="145">
        <f t="shared" si="5"/>
        <v>0</v>
      </c>
      <c r="W41" s="78" t="str">
        <f t="shared" si="6"/>
        <v>0</v>
      </c>
      <c r="X41" s="8" t="str">
        <f t="shared" si="7"/>
        <v>0</v>
      </c>
      <c r="Y41" s="8">
        <f t="shared" si="8"/>
        <v>0</v>
      </c>
    </row>
    <row r="42" spans="1:25" ht="18.75" thickBot="1">
      <c r="A42" s="64" t="str">
        <f>CONCATENATE('بيانات أولية وأسماء الطلاب'!A40)</f>
        <v>34</v>
      </c>
      <c r="B42" s="14" t="str">
        <f>CONCATENATE('بيانات أولية وأسماء الطلاب'!B40)</f>
        <v/>
      </c>
      <c r="C42" s="14" t="str">
        <f>CONCATENATE('بيانات أولية وأسماء الطلاب'!C40)</f>
        <v/>
      </c>
      <c r="D42" s="14">
        <f>'ف 1'!H43</f>
        <v>0</v>
      </c>
      <c r="E42" s="14">
        <f>'ف 2'!H43</f>
        <v>0</v>
      </c>
      <c r="F42" s="14">
        <f>'ف 3'!H43</f>
        <v>0</v>
      </c>
      <c r="G42" s="14">
        <f>'ف 4'!H43</f>
        <v>0</v>
      </c>
      <c r="H42" s="14">
        <f>'ف 5'!H43</f>
        <v>0</v>
      </c>
      <c r="I42" s="14">
        <f>'ف 6'!H43</f>
        <v>0</v>
      </c>
      <c r="J42" s="14">
        <f>'ف 7'!H43</f>
        <v>0</v>
      </c>
      <c r="K42" s="14">
        <f>'ف 8'!H43</f>
        <v>0</v>
      </c>
      <c r="L42" s="14">
        <f>'ف 9'!H43</f>
        <v>0</v>
      </c>
      <c r="M42" s="14">
        <f>'ف 10'!H43</f>
        <v>0</v>
      </c>
      <c r="N42" s="14">
        <f t="shared" si="10"/>
        <v>0</v>
      </c>
      <c r="O42" s="201" t="str">
        <f t="shared" si="0"/>
        <v>0</v>
      </c>
      <c r="P42" s="41">
        <f t="shared" si="1"/>
        <v>0</v>
      </c>
      <c r="Q42" s="70" t="str">
        <f t="shared" si="9"/>
        <v>إنتبه</v>
      </c>
      <c r="S42" s="145">
        <f t="shared" si="2"/>
        <v>0</v>
      </c>
      <c r="T42" s="145">
        <f t="shared" si="3"/>
        <v>0</v>
      </c>
      <c r="U42" s="145">
        <f t="shared" si="4"/>
        <v>0</v>
      </c>
      <c r="V42" s="145">
        <f t="shared" si="5"/>
        <v>0</v>
      </c>
      <c r="W42" s="78" t="str">
        <f t="shared" si="6"/>
        <v>0</v>
      </c>
      <c r="X42" s="8" t="str">
        <f t="shared" si="7"/>
        <v>0</v>
      </c>
      <c r="Y42" s="8">
        <f t="shared" si="8"/>
        <v>0</v>
      </c>
    </row>
    <row r="43" spans="1:25" ht="18.75" thickBot="1">
      <c r="A43" s="65" t="str">
        <f>CONCATENATE('بيانات أولية وأسماء الطلاب'!A41)</f>
        <v>35</v>
      </c>
      <c r="B43" s="16" t="str">
        <f>CONCATENATE('بيانات أولية وأسماء الطلاب'!B41)</f>
        <v/>
      </c>
      <c r="C43" s="16" t="str">
        <f>CONCATENATE('بيانات أولية وأسماء الطلاب'!C41)</f>
        <v/>
      </c>
      <c r="D43" s="16">
        <f>'ف 1'!H44</f>
        <v>0</v>
      </c>
      <c r="E43" s="16">
        <f>'ف 2'!H44</f>
        <v>0</v>
      </c>
      <c r="F43" s="16">
        <f>'ف 3'!H44</f>
        <v>0</v>
      </c>
      <c r="G43" s="16">
        <f>'ف 4'!H44</f>
        <v>0</v>
      </c>
      <c r="H43" s="16">
        <f>'ف 5'!H44</f>
        <v>0</v>
      </c>
      <c r="I43" s="16">
        <f>'ف 6'!H44</f>
        <v>0</v>
      </c>
      <c r="J43" s="16">
        <f>'ف 7'!H44</f>
        <v>0</v>
      </c>
      <c r="K43" s="16">
        <f>'ف 8'!H44</f>
        <v>0</v>
      </c>
      <c r="L43" s="16">
        <f>'ف 9'!H44</f>
        <v>0</v>
      </c>
      <c r="M43" s="16">
        <f>'ف 10'!H44</f>
        <v>0</v>
      </c>
      <c r="N43" s="16">
        <f t="shared" si="10"/>
        <v>0</v>
      </c>
      <c r="O43" s="202" t="str">
        <f t="shared" si="0"/>
        <v>0</v>
      </c>
      <c r="P43" s="42">
        <f t="shared" si="1"/>
        <v>0</v>
      </c>
      <c r="Q43" s="70" t="str">
        <f t="shared" si="9"/>
        <v>إنتبه</v>
      </c>
      <c r="S43" s="145">
        <f t="shared" si="2"/>
        <v>0</v>
      </c>
      <c r="T43" s="145">
        <f t="shared" si="3"/>
        <v>0</v>
      </c>
      <c r="U43" s="145">
        <f t="shared" si="4"/>
        <v>0</v>
      </c>
      <c r="V43" s="145">
        <f t="shared" si="5"/>
        <v>0</v>
      </c>
      <c r="W43" s="78" t="str">
        <f t="shared" si="6"/>
        <v>0</v>
      </c>
      <c r="X43" s="8" t="str">
        <f t="shared" si="7"/>
        <v>0</v>
      </c>
      <c r="Y43" s="8">
        <f t="shared" si="8"/>
        <v>0</v>
      </c>
    </row>
    <row r="44" spans="1:25" ht="15" thickBot="1"/>
    <row r="45" spans="1:25" ht="24" customHeight="1">
      <c r="A45" s="357" t="str">
        <f>CONCATENATE('بيانات أولية وأسماء الطلاب'!$A$43)</f>
        <v>معلم/ة المادة</v>
      </c>
      <c r="B45" s="376"/>
      <c r="D45" s="357" t="str">
        <f>CONCATENATE('بيانات أولية وأسماء الطلاب'!$C$43)</f>
        <v>المراجع/ة</v>
      </c>
      <c r="E45" s="377"/>
      <c r="F45" s="378"/>
      <c r="G45" s="378"/>
      <c r="H45" s="378"/>
      <c r="I45" s="378"/>
      <c r="J45" s="379"/>
      <c r="L45" s="357" t="str">
        <f>CONCATENATE('صحة القراءة 40'!$J$45)</f>
        <v>عضو لجنة الكنترول</v>
      </c>
      <c r="M45" s="358"/>
      <c r="N45" s="358"/>
      <c r="O45" s="358"/>
      <c r="P45" s="358"/>
      <c r="Q45" s="359"/>
    </row>
    <row r="46" spans="1:25" ht="24" customHeight="1" thickBot="1">
      <c r="A46" s="360"/>
      <c r="B46" s="363"/>
      <c r="D46" s="360"/>
      <c r="E46" s="364"/>
      <c r="F46" s="364"/>
      <c r="G46" s="364"/>
      <c r="H46" s="364"/>
      <c r="I46" s="364"/>
      <c r="J46" s="363"/>
      <c r="L46" s="360"/>
      <c r="M46" s="361"/>
      <c r="N46" s="361"/>
      <c r="O46" s="361"/>
      <c r="P46" s="361"/>
      <c r="Q46" s="362"/>
    </row>
  </sheetData>
  <sheetProtection password="CC7D" sheet="1" objects="1" scenarios="1" selectLockedCells="1"/>
  <mergeCells count="36">
    <mergeCell ref="Y6:Y7"/>
    <mergeCell ref="V6:V7"/>
    <mergeCell ref="S6:S7"/>
    <mergeCell ref="T6:T7"/>
    <mergeCell ref="U6:U7"/>
    <mergeCell ref="W6:W7"/>
    <mergeCell ref="X6:X7"/>
    <mergeCell ref="Q6:Q7"/>
    <mergeCell ref="L45:Q45"/>
    <mergeCell ref="L46:Q46"/>
    <mergeCell ref="A46:B46"/>
    <mergeCell ref="D46:J46"/>
    <mergeCell ref="A6:A8"/>
    <mergeCell ref="B6:B8"/>
    <mergeCell ref="C6:C8"/>
    <mergeCell ref="P6:P7"/>
    <mergeCell ref="A45:B45"/>
    <mergeCell ref="D45:J45"/>
    <mergeCell ref="N6:N7"/>
    <mergeCell ref="O6:O7"/>
    <mergeCell ref="A3:B3"/>
    <mergeCell ref="A4:B4"/>
    <mergeCell ref="N5:P5"/>
    <mergeCell ref="K5:M5"/>
    <mergeCell ref="L3:N3"/>
    <mergeCell ref="O3:Q3"/>
    <mergeCell ref="L4:N4"/>
    <mergeCell ref="O4:Q4"/>
    <mergeCell ref="D2:K4"/>
    <mergeCell ref="D5:I5"/>
    <mergeCell ref="A1:B1"/>
    <mergeCell ref="A2:B2"/>
    <mergeCell ref="L1:N1"/>
    <mergeCell ref="O1:Q1"/>
    <mergeCell ref="L2:N2"/>
    <mergeCell ref="O2:Q2"/>
  </mergeCells>
  <printOptions horizontalCentered="1"/>
  <pageMargins left="0.39370078740157483" right="0.39370078740157483" top="0.55118110236220474" bottom="0.55118110236220474" header="0.31496062992125984" footer="0.31496062992125984"/>
  <pageSetup paperSize="9" scale="95" orientation="landscape" r:id="rId1"/>
  <headerFooter>
    <oddFooter>&amp;Lالتعليم الثانوي نظام المقررات&amp;C &amp;F  &amp;P&amp;R&amp;9إعداد وتصميم / فاطمة الكبسي
الإصدار رقم 3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6"/>
  <sheetViews>
    <sheetView rightToLeft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8" sqref="D8"/>
    </sheetView>
  </sheetViews>
  <sheetFormatPr defaultRowHeight="14.25"/>
  <cols>
    <col min="1" max="1" width="5" style="8" customWidth="1"/>
    <col min="2" max="2" width="31.5" style="8" customWidth="1"/>
    <col min="3" max="3" width="11.75" style="8" customWidth="1"/>
    <col min="4" max="8" width="5.125" style="8" customWidth="1"/>
    <col min="9" max="13" width="5.625" style="8" customWidth="1"/>
    <col min="14" max="15" width="6.625" style="8" customWidth="1"/>
    <col min="16" max="16" width="8" style="8" customWidth="1"/>
    <col min="17" max="17" width="8.875" style="8" customWidth="1"/>
    <col min="18" max="18" width="2.625" style="8" customWidth="1"/>
    <col min="19" max="19" width="9" style="8" hidden="1" customWidth="1"/>
    <col min="20" max="20" width="14.125" style="8" hidden="1" customWidth="1"/>
    <col min="21" max="21" width="13.875" style="8" hidden="1" customWidth="1"/>
    <col min="22" max="22" width="12.375" style="8" hidden="1" customWidth="1"/>
    <col min="23" max="23" width="12.5" style="8" hidden="1" customWidth="1"/>
    <col min="24" max="24" width="28.25" style="8" hidden="1" customWidth="1"/>
    <col min="25" max="25" width="9" style="8" hidden="1" customWidth="1"/>
    <col min="26" max="16384" width="9" style="8"/>
  </cols>
  <sheetData>
    <row r="1" spans="1:25" ht="18">
      <c r="A1" s="349" t="str">
        <f>CONCATENATE('بيانات أولية وأسماء الطلاب'!A1:B1)</f>
        <v>المملكة العربية السعودية</v>
      </c>
      <c r="B1" s="349"/>
      <c r="J1" s="148"/>
      <c r="K1" s="142"/>
      <c r="L1" s="312" t="str">
        <f>CONCATENATE('بيانات أولية وأسماء الطلاب'!C1)</f>
        <v>مقرر مادة</v>
      </c>
      <c r="M1" s="320"/>
      <c r="N1" s="320"/>
      <c r="O1" s="308" t="str">
        <f>CONCATENATE('بيانات أولية وأسماء الطلاب'!D1)</f>
        <v/>
      </c>
      <c r="P1" s="320"/>
      <c r="Q1" s="309"/>
    </row>
    <row r="2" spans="1:25" ht="18">
      <c r="A2" s="349" t="str">
        <f>CONCATENATE('بيانات أولية وأسماء الطلاب'!A2:B2)</f>
        <v>وزارة التربية والتعليم</v>
      </c>
      <c r="B2" s="349"/>
      <c r="C2" s="148"/>
      <c r="D2" s="317" t="s">
        <v>119</v>
      </c>
      <c r="E2" s="390"/>
      <c r="F2" s="390"/>
      <c r="G2" s="390"/>
      <c r="H2" s="390"/>
      <c r="I2" s="390"/>
      <c r="J2" s="390"/>
      <c r="K2" s="391"/>
      <c r="L2" s="314" t="str">
        <f>CONCATENATE('بيانات أولية وأسماء الطلاب'!C2)</f>
        <v>الفصل الدراسي</v>
      </c>
      <c r="M2" s="339"/>
      <c r="N2" s="339"/>
      <c r="O2" s="310" t="str">
        <f>CONCATENATE('بيانات أولية وأسماء الطلاب'!D2)</f>
        <v/>
      </c>
      <c r="P2" s="339"/>
      <c r="Q2" s="311"/>
    </row>
    <row r="3" spans="1:25" ht="18" customHeight="1">
      <c r="A3" s="349" t="str">
        <f>CONCATENATE('بيانات أولية وأسماء الطلاب'!A3:B3)</f>
        <v>الإدارة العامة للتربية والتعليم بـ ................</v>
      </c>
      <c r="B3" s="349"/>
      <c r="C3" s="148"/>
      <c r="D3" s="390"/>
      <c r="E3" s="390"/>
      <c r="F3" s="390"/>
      <c r="G3" s="390"/>
      <c r="H3" s="390"/>
      <c r="I3" s="390"/>
      <c r="J3" s="390"/>
      <c r="K3" s="391"/>
      <c r="L3" s="314" t="str">
        <f>CONCATENATE('بيانات أولية وأسماء الطلاب'!C3)</f>
        <v>الشعبة</v>
      </c>
      <c r="M3" s="339"/>
      <c r="N3" s="339"/>
      <c r="O3" s="310" t="str">
        <f>CONCATENATE('بيانات أولية وأسماء الطلاب'!D3)</f>
        <v/>
      </c>
      <c r="P3" s="339"/>
      <c r="Q3" s="311"/>
    </row>
    <row r="4" spans="1:25" ht="18.75" customHeight="1" thickBot="1">
      <c r="A4" s="349" t="str">
        <f>CONCATENATE('بيانات أولية وأسماء الطلاب'!A4:B4)</f>
        <v>الثانوية / .....................</v>
      </c>
      <c r="B4" s="349"/>
      <c r="C4" s="148"/>
      <c r="D4" s="390"/>
      <c r="E4" s="390"/>
      <c r="F4" s="390"/>
      <c r="G4" s="390"/>
      <c r="H4" s="390"/>
      <c r="I4" s="390"/>
      <c r="J4" s="390"/>
      <c r="K4" s="391"/>
      <c r="L4" s="316" t="str">
        <f>CONCATENATE('بيانات أولية وأسماء الطلاب'!C4)</f>
        <v>عدد الطلاب / الطالبات</v>
      </c>
      <c r="M4" s="340"/>
      <c r="N4" s="340"/>
      <c r="O4" s="304" t="str">
        <f>CONCATENATE('بيانات أولية وأسماء الطلاب'!D4)</f>
        <v/>
      </c>
      <c r="P4" s="340"/>
      <c r="Q4" s="305"/>
    </row>
    <row r="5" spans="1:25" ht="21" thickBot="1">
      <c r="A5" s="141"/>
      <c r="B5" s="149"/>
      <c r="C5" s="149"/>
      <c r="D5" s="392" t="s">
        <v>120</v>
      </c>
      <c r="E5" s="392"/>
      <c r="F5" s="392"/>
      <c r="G5" s="392"/>
      <c r="H5" s="392"/>
      <c r="I5" s="392"/>
      <c r="J5" s="215">
        <v>10</v>
      </c>
      <c r="K5" s="143"/>
      <c r="L5" s="395"/>
      <c r="M5" s="307"/>
      <c r="N5" s="396"/>
      <c r="O5" s="393" t="s">
        <v>24</v>
      </c>
      <c r="P5" s="394"/>
      <c r="Q5" s="230">
        <f>S8</f>
        <v>0</v>
      </c>
      <c r="T5" s="8" t="s">
        <v>47</v>
      </c>
      <c r="U5" s="8">
        <f>J5</f>
        <v>10</v>
      </c>
    </row>
    <row r="6" spans="1:25" s="34" customFormat="1" ht="26.25" customHeight="1">
      <c r="A6" s="399" t="str">
        <f>CONCATENATE('بيانات أولية وأسماء الطلاب'!$A$6)</f>
        <v>العدد</v>
      </c>
      <c r="B6" s="402" t="str">
        <f>CONCATENATE('بيانات أولية وأسماء الطلاب'!$B$6)</f>
        <v>اسم الطالب/ة رباعيًا</v>
      </c>
      <c r="C6" s="405" t="str">
        <f>CONCATENATE('بيانات أولية وأسماء الطلاب'!$C$6)</f>
        <v>الرقم الأكاديمي</v>
      </c>
      <c r="D6" s="227" t="s">
        <v>3</v>
      </c>
      <c r="E6" s="227" t="s">
        <v>3</v>
      </c>
      <c r="F6" s="227" t="s">
        <v>3</v>
      </c>
      <c r="G6" s="227" t="s">
        <v>3</v>
      </c>
      <c r="H6" s="227" t="s">
        <v>3</v>
      </c>
      <c r="I6" s="227" t="s">
        <v>3</v>
      </c>
      <c r="J6" s="227" t="s">
        <v>3</v>
      </c>
      <c r="K6" s="227" t="s">
        <v>3</v>
      </c>
      <c r="L6" s="228" t="s">
        <v>3</v>
      </c>
      <c r="M6" s="228" t="s">
        <v>3</v>
      </c>
      <c r="N6" s="397" t="s">
        <v>1</v>
      </c>
      <c r="O6" s="410" t="s">
        <v>23</v>
      </c>
      <c r="P6" s="408" t="s">
        <v>14</v>
      </c>
      <c r="Q6" s="388" t="str">
        <f>CONCATENATE('صحة القراءة 40'!$Q$6)</f>
        <v>ملاحظة رصد الدرجات</v>
      </c>
      <c r="S6" s="384" t="s">
        <v>42</v>
      </c>
      <c r="T6" s="384" t="s">
        <v>106</v>
      </c>
      <c r="U6" s="384" t="s">
        <v>105</v>
      </c>
      <c r="V6" s="384" t="s">
        <v>107</v>
      </c>
      <c r="W6" s="384" t="s">
        <v>43</v>
      </c>
      <c r="X6" s="386" t="s">
        <v>44</v>
      </c>
      <c r="Y6" s="341" t="s">
        <v>45</v>
      </c>
    </row>
    <row r="7" spans="1:25" s="34" customFormat="1" ht="28.5" customHeight="1">
      <c r="A7" s="400"/>
      <c r="B7" s="403"/>
      <c r="C7" s="406"/>
      <c r="D7" s="229">
        <v>1</v>
      </c>
      <c r="E7" s="229">
        <v>2</v>
      </c>
      <c r="F7" s="229">
        <v>3</v>
      </c>
      <c r="G7" s="229">
        <v>4</v>
      </c>
      <c r="H7" s="229">
        <v>5</v>
      </c>
      <c r="I7" s="229">
        <v>6</v>
      </c>
      <c r="J7" s="229">
        <v>7</v>
      </c>
      <c r="K7" s="229">
        <v>8</v>
      </c>
      <c r="L7" s="229">
        <v>9</v>
      </c>
      <c r="M7" s="229">
        <v>10</v>
      </c>
      <c r="N7" s="398"/>
      <c r="O7" s="411"/>
      <c r="P7" s="409"/>
      <c r="Q7" s="389" t="str">
        <f>CONCATENATE('صحة القراءة 40'!$Q$6)</f>
        <v>ملاحظة رصد الدرجات</v>
      </c>
      <c r="S7" s="385"/>
      <c r="T7" s="385"/>
      <c r="U7" s="385"/>
      <c r="V7" s="385"/>
      <c r="W7" s="385"/>
      <c r="X7" s="387"/>
      <c r="Y7" s="383"/>
    </row>
    <row r="8" spans="1:25" s="34" customFormat="1" ht="20.25" customHeight="1" thickBot="1">
      <c r="A8" s="401"/>
      <c r="B8" s="404"/>
      <c r="C8" s="407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114">
        <f>SUM(D8:M8)</f>
        <v>0</v>
      </c>
      <c r="O8" s="203" t="str">
        <f>IF($Q$5&gt;0,(N8/$Q$5),"0")</f>
        <v>0</v>
      </c>
      <c r="P8" s="36">
        <f>FLOOR(O8,0.25)</f>
        <v>0</v>
      </c>
      <c r="Q8" s="113" t="str">
        <f>IF((O8)=$J$5,"0","إنتبه")</f>
        <v>إنتبه</v>
      </c>
      <c r="S8" s="145">
        <f>COUNTIFS(D8:M8,"&gt;0")</f>
        <v>0</v>
      </c>
      <c r="T8" s="145">
        <f>P8</f>
        <v>0</v>
      </c>
      <c r="U8" s="145">
        <f>N8</f>
        <v>0</v>
      </c>
      <c r="V8" s="145">
        <f>COUNTIFS(D8:M8,"&gt;0")*U$5</f>
        <v>0</v>
      </c>
      <c r="W8" s="78" t="str">
        <f>IF((T8)=0,"0",IF((T8)&gt;0,(U8/V8)))</f>
        <v>0</v>
      </c>
      <c r="X8" s="8" t="str">
        <f>IF(W8&lt;=0,"0",IF(W8&lt;=1%,"لم يتم تقييم الطالب/ة خلال الفترة",IF(W8&lt;=29.99%,"لا يمكن الحكم على مستوى الطالب/ة حاليًّا",IF(W8&lt;=39.99%,"مؤشرات مستوى الطالب/ة ضعيفة جدًا",IF(W8&lt;=49.99%,"مؤشرات مستوى الطالب/ة ضعيفة",IF(W8&lt;=69.99%,"مقبول",IF(W8&lt;=79.99%,"جيد",IF(W8&lt;=89.99%,"جيد جدًا",IF(W8&lt;=94.99%,"ممتاز",IF(W8&lt;=100%,"ممتاز جدًا","0"))))))))))</f>
        <v>0</v>
      </c>
      <c r="Y8" s="8">
        <f>O8-P8</f>
        <v>0</v>
      </c>
    </row>
    <row r="9" spans="1:25" ht="18.75" thickBot="1">
      <c r="A9" s="11" t="str">
        <f>CONCATENATE('بيانات أولية وأسماء الطلاب'!A7)</f>
        <v>1</v>
      </c>
      <c r="B9" s="12" t="str">
        <f>CONCATENATE('بيانات أولية وأسماء الطلاب'!A7:B7)</f>
        <v/>
      </c>
      <c r="C9" s="12" t="str">
        <f>CONCATENATE('بيانات أولية وأسماء الطلاب'!C7)</f>
        <v/>
      </c>
      <c r="D9" s="259">
        <f>'ف 1'!J10</f>
        <v>0</v>
      </c>
      <c r="E9" s="259">
        <f>'ف 2'!J10</f>
        <v>0</v>
      </c>
      <c r="F9" s="259">
        <f>'ف 3'!J10</f>
        <v>0</v>
      </c>
      <c r="G9" s="260">
        <f>'ف 4'!J10</f>
        <v>0</v>
      </c>
      <c r="H9" s="259">
        <f>'ف 5'!J10</f>
        <v>0</v>
      </c>
      <c r="I9" s="259">
        <f>'ف 6'!J10</f>
        <v>0</v>
      </c>
      <c r="J9" s="259">
        <f>'ف 7'!J10</f>
        <v>0</v>
      </c>
      <c r="K9" s="259">
        <f>'ف 8'!J10</f>
        <v>0</v>
      </c>
      <c r="L9" s="259">
        <f>'ف 9'!J10</f>
        <v>0</v>
      </c>
      <c r="M9" s="259">
        <f>'ف 10'!J10</f>
        <v>0</v>
      </c>
      <c r="N9" s="12">
        <f>SUM(D9:M9)</f>
        <v>0</v>
      </c>
      <c r="O9" s="204" t="str">
        <f t="shared" ref="O9:O43" si="0">IF($Q$5&gt;0,(N9/$Q$5),"0")</f>
        <v>0</v>
      </c>
      <c r="P9" s="40">
        <f t="shared" ref="P9:P43" si="1">FLOOR(O9,0.25)</f>
        <v>0</v>
      </c>
      <c r="Q9" s="70" t="str">
        <f>IF((O9)&gt;$J$5,"إنتبه",0)</f>
        <v>إنتبه</v>
      </c>
      <c r="S9" s="145">
        <f t="shared" ref="S9:S43" si="2">COUNTIFS(D9:M9,"&gt;0")</f>
        <v>0</v>
      </c>
      <c r="T9" s="145">
        <f t="shared" ref="T9:T43" si="3">P9</f>
        <v>0</v>
      </c>
      <c r="U9" s="145">
        <f t="shared" ref="U9:U43" si="4">N9</f>
        <v>0</v>
      </c>
      <c r="V9" s="145">
        <f t="shared" ref="V9:V43" si="5">COUNTIFS(D9:M9,"&gt;0")*U$5</f>
        <v>0</v>
      </c>
      <c r="W9" s="78" t="str">
        <f t="shared" ref="W9:W43" si="6">IF((T9)=0,"0",IF((T9)&gt;0,(U9/V9)))</f>
        <v>0</v>
      </c>
      <c r="X9" s="8" t="str">
        <f t="shared" ref="X9:X43" si="7">IF(W9&lt;=0,"0",IF(W9&lt;=1%,"لم يتم تقييم الطالب/ة خلال الفترة",IF(W9&lt;=29.99%,"لا يمكن الحكم على مستوى الطالب/ة حاليًّا",IF(W9&lt;=39.99%,"مؤشرات مستوى الطالب/ة ضعيفة جدًا",IF(W9&lt;=49.99%,"مؤشرات مستوى الطالب/ة ضعيفة",IF(W9&lt;=69.99%,"مقبول",IF(W9&lt;=79.99%,"جيد",IF(W9&lt;=89.99%,"جيد جدًا",IF(W9&lt;=94.99%,"ممتاز",IF(W9&lt;=100%,"ممتاز جدًا","0"))))))))))</f>
        <v>0</v>
      </c>
      <c r="Y9" s="8">
        <f t="shared" ref="Y9:Y43" si="8">O9-P9</f>
        <v>0</v>
      </c>
    </row>
    <row r="10" spans="1:25" ht="18.75" thickBot="1">
      <c r="A10" s="13" t="str">
        <f>CONCATENATE('بيانات أولية وأسماء الطلاب'!A8)</f>
        <v>2</v>
      </c>
      <c r="B10" s="14" t="str">
        <f>CONCATENATE('بيانات أولية وأسماء الطلاب'!A8:B8)</f>
        <v/>
      </c>
      <c r="C10" s="14" t="str">
        <f>CONCATENATE('بيانات أولية وأسماء الطلاب'!C8)</f>
        <v/>
      </c>
      <c r="D10" s="261">
        <f>'ف 1'!J11</f>
        <v>0</v>
      </c>
      <c r="E10" s="261">
        <f>'ف 2'!J11</f>
        <v>0</v>
      </c>
      <c r="F10" s="261">
        <f>'ف 3'!J11</f>
        <v>0</v>
      </c>
      <c r="G10" s="262">
        <f>'ف 4'!J11</f>
        <v>0</v>
      </c>
      <c r="H10" s="261">
        <f>'ف 5'!J11</f>
        <v>0</v>
      </c>
      <c r="I10" s="261">
        <f>'ف 6'!J11</f>
        <v>0</v>
      </c>
      <c r="J10" s="261">
        <f>'ف 7'!J11</f>
        <v>0</v>
      </c>
      <c r="K10" s="261">
        <f>'ف 8'!J11</f>
        <v>0</v>
      </c>
      <c r="L10" s="261">
        <f>'ف 9'!J11</f>
        <v>0</v>
      </c>
      <c r="M10" s="261">
        <f>'ف 10'!J11</f>
        <v>0</v>
      </c>
      <c r="N10" s="14">
        <f>SUM(D10:M10)</f>
        <v>0</v>
      </c>
      <c r="O10" s="205" t="str">
        <f t="shared" si="0"/>
        <v>0</v>
      </c>
      <c r="P10" s="41">
        <f t="shared" si="1"/>
        <v>0</v>
      </c>
      <c r="Q10" s="70" t="str">
        <f t="shared" ref="Q10:Q43" si="9">IF((O10)&gt;$J$5,"إنتبه",0)</f>
        <v>إنتبه</v>
      </c>
      <c r="S10" s="145">
        <f t="shared" si="2"/>
        <v>0</v>
      </c>
      <c r="T10" s="145">
        <f t="shared" si="3"/>
        <v>0</v>
      </c>
      <c r="U10" s="145">
        <f t="shared" si="4"/>
        <v>0</v>
      </c>
      <c r="V10" s="145">
        <f t="shared" si="5"/>
        <v>0</v>
      </c>
      <c r="W10" s="78" t="str">
        <f t="shared" si="6"/>
        <v>0</v>
      </c>
      <c r="X10" s="8" t="str">
        <f t="shared" si="7"/>
        <v>0</v>
      </c>
      <c r="Y10" s="8">
        <f t="shared" si="8"/>
        <v>0</v>
      </c>
    </row>
    <row r="11" spans="1:25" ht="18.75" thickBot="1">
      <c r="A11" s="13" t="str">
        <f>CONCATENATE('بيانات أولية وأسماء الطلاب'!A9)</f>
        <v>3</v>
      </c>
      <c r="B11" s="14" t="str">
        <f>CONCATENATE('بيانات أولية وأسماء الطلاب'!A9:B9)</f>
        <v/>
      </c>
      <c r="C11" s="14" t="str">
        <f>CONCATENATE('بيانات أولية وأسماء الطلاب'!C9)</f>
        <v/>
      </c>
      <c r="D11" s="261">
        <f>'ف 1'!J12</f>
        <v>0</v>
      </c>
      <c r="E11" s="261">
        <f>'ف 2'!J12</f>
        <v>0</v>
      </c>
      <c r="F11" s="261">
        <f>'ف 3'!J12</f>
        <v>0</v>
      </c>
      <c r="G11" s="262">
        <f>'ف 4'!J12</f>
        <v>0</v>
      </c>
      <c r="H11" s="261">
        <f>'ف 5'!J12</f>
        <v>0</v>
      </c>
      <c r="I11" s="261">
        <f>'ف 6'!J12</f>
        <v>0</v>
      </c>
      <c r="J11" s="261">
        <f>'ف 7'!J12</f>
        <v>0</v>
      </c>
      <c r="K11" s="261">
        <f>'ف 8'!J12</f>
        <v>0</v>
      </c>
      <c r="L11" s="261">
        <f>'ف 9'!J12</f>
        <v>0</v>
      </c>
      <c r="M11" s="261">
        <f>'ف 10'!J12</f>
        <v>0</v>
      </c>
      <c r="N11" s="14">
        <f>SUM(D11:M11)</f>
        <v>0</v>
      </c>
      <c r="O11" s="205" t="str">
        <f t="shared" si="0"/>
        <v>0</v>
      </c>
      <c r="P11" s="41">
        <f t="shared" si="1"/>
        <v>0</v>
      </c>
      <c r="Q11" s="70" t="str">
        <f t="shared" si="9"/>
        <v>إنتبه</v>
      </c>
      <c r="S11" s="145">
        <f t="shared" si="2"/>
        <v>0</v>
      </c>
      <c r="T11" s="145">
        <f t="shared" si="3"/>
        <v>0</v>
      </c>
      <c r="U11" s="145">
        <f t="shared" si="4"/>
        <v>0</v>
      </c>
      <c r="V11" s="145">
        <f t="shared" si="5"/>
        <v>0</v>
      </c>
      <c r="W11" s="78" t="str">
        <f t="shared" si="6"/>
        <v>0</v>
      </c>
      <c r="X11" s="8" t="str">
        <f t="shared" si="7"/>
        <v>0</v>
      </c>
      <c r="Y11" s="8">
        <f t="shared" si="8"/>
        <v>0</v>
      </c>
    </row>
    <row r="12" spans="1:25" ht="18.75" thickBot="1">
      <c r="A12" s="13" t="str">
        <f>CONCATENATE('بيانات أولية وأسماء الطلاب'!A10)</f>
        <v>4</v>
      </c>
      <c r="B12" s="14" t="str">
        <f>CONCATENATE('بيانات أولية وأسماء الطلاب'!A10:B10)</f>
        <v/>
      </c>
      <c r="C12" s="14" t="str">
        <f>CONCATENATE('بيانات أولية وأسماء الطلاب'!C10)</f>
        <v/>
      </c>
      <c r="D12" s="261">
        <f>'ف 1'!J13</f>
        <v>0</v>
      </c>
      <c r="E12" s="261">
        <f>'ف 2'!J13</f>
        <v>0</v>
      </c>
      <c r="F12" s="261">
        <f>'ف 3'!J13</f>
        <v>0</v>
      </c>
      <c r="G12" s="262">
        <f>'ف 4'!J13</f>
        <v>0</v>
      </c>
      <c r="H12" s="261">
        <f>'ف 5'!J13</f>
        <v>0</v>
      </c>
      <c r="I12" s="261">
        <f>'ف 6'!J13</f>
        <v>0</v>
      </c>
      <c r="J12" s="261">
        <f>'ف 7'!J13</f>
        <v>0</v>
      </c>
      <c r="K12" s="261">
        <f>'ف 8'!J13</f>
        <v>0</v>
      </c>
      <c r="L12" s="261">
        <f>'ف 9'!J13</f>
        <v>0</v>
      </c>
      <c r="M12" s="261">
        <f>'ف 10'!J13</f>
        <v>0</v>
      </c>
      <c r="N12" s="14">
        <f t="shared" ref="N12:N43" si="10">SUM(D12:M12)</f>
        <v>0</v>
      </c>
      <c r="O12" s="205" t="str">
        <f t="shared" si="0"/>
        <v>0</v>
      </c>
      <c r="P12" s="41">
        <f t="shared" si="1"/>
        <v>0</v>
      </c>
      <c r="Q12" s="70" t="str">
        <f t="shared" si="9"/>
        <v>إنتبه</v>
      </c>
      <c r="S12" s="145">
        <f t="shared" si="2"/>
        <v>0</v>
      </c>
      <c r="T12" s="145">
        <f t="shared" si="3"/>
        <v>0</v>
      </c>
      <c r="U12" s="145">
        <f t="shared" si="4"/>
        <v>0</v>
      </c>
      <c r="V12" s="145">
        <f t="shared" si="5"/>
        <v>0</v>
      </c>
      <c r="W12" s="78" t="str">
        <f t="shared" si="6"/>
        <v>0</v>
      </c>
      <c r="X12" s="8" t="str">
        <f t="shared" si="7"/>
        <v>0</v>
      </c>
      <c r="Y12" s="8">
        <f t="shared" si="8"/>
        <v>0</v>
      </c>
    </row>
    <row r="13" spans="1:25" ht="18.75" thickBot="1">
      <c r="A13" s="13" t="str">
        <f>CONCATENATE('بيانات أولية وأسماء الطلاب'!A11)</f>
        <v>5</v>
      </c>
      <c r="B13" s="14" t="str">
        <f>CONCATENATE('بيانات أولية وأسماء الطلاب'!A11:B11)</f>
        <v/>
      </c>
      <c r="C13" s="14" t="str">
        <f>CONCATENATE('بيانات أولية وأسماء الطلاب'!C11)</f>
        <v/>
      </c>
      <c r="D13" s="261">
        <f>'ف 1'!J14</f>
        <v>0</v>
      </c>
      <c r="E13" s="261">
        <f>'ف 2'!J14</f>
        <v>0</v>
      </c>
      <c r="F13" s="261">
        <f>'ف 3'!J14</f>
        <v>0</v>
      </c>
      <c r="G13" s="262">
        <f>'ف 4'!J14</f>
        <v>0</v>
      </c>
      <c r="H13" s="261">
        <f>'ف 5'!J14</f>
        <v>0</v>
      </c>
      <c r="I13" s="261">
        <f>'ف 6'!J14</f>
        <v>0</v>
      </c>
      <c r="J13" s="261">
        <f>'ف 7'!J14</f>
        <v>0</v>
      </c>
      <c r="K13" s="261">
        <f>'ف 8'!J14</f>
        <v>0</v>
      </c>
      <c r="L13" s="261">
        <f>'ف 9'!J14</f>
        <v>0</v>
      </c>
      <c r="M13" s="261">
        <f>'ف 10'!J14</f>
        <v>0</v>
      </c>
      <c r="N13" s="14">
        <f t="shared" si="10"/>
        <v>0</v>
      </c>
      <c r="O13" s="205" t="str">
        <f t="shared" si="0"/>
        <v>0</v>
      </c>
      <c r="P13" s="41">
        <f t="shared" si="1"/>
        <v>0</v>
      </c>
      <c r="Q13" s="70" t="str">
        <f t="shared" si="9"/>
        <v>إنتبه</v>
      </c>
      <c r="S13" s="145">
        <f t="shared" si="2"/>
        <v>0</v>
      </c>
      <c r="T13" s="145">
        <f t="shared" si="3"/>
        <v>0</v>
      </c>
      <c r="U13" s="145">
        <f t="shared" si="4"/>
        <v>0</v>
      </c>
      <c r="V13" s="145">
        <f t="shared" si="5"/>
        <v>0</v>
      </c>
      <c r="W13" s="78" t="str">
        <f t="shared" si="6"/>
        <v>0</v>
      </c>
      <c r="X13" s="8" t="str">
        <f t="shared" si="7"/>
        <v>0</v>
      </c>
      <c r="Y13" s="8">
        <f t="shared" si="8"/>
        <v>0</v>
      </c>
    </row>
    <row r="14" spans="1:25" ht="18.75" thickBot="1">
      <c r="A14" s="13" t="str">
        <f>CONCATENATE('بيانات أولية وأسماء الطلاب'!A12)</f>
        <v>6</v>
      </c>
      <c r="B14" s="14" t="str">
        <f>CONCATENATE('بيانات أولية وأسماء الطلاب'!A12:B12)</f>
        <v/>
      </c>
      <c r="C14" s="14" t="str">
        <f>CONCATENATE('بيانات أولية وأسماء الطلاب'!C12)</f>
        <v/>
      </c>
      <c r="D14" s="261">
        <f>'ف 1'!J15</f>
        <v>0</v>
      </c>
      <c r="E14" s="261">
        <f>'ف 2'!J15</f>
        <v>0</v>
      </c>
      <c r="F14" s="261">
        <f>'ف 3'!J15</f>
        <v>0</v>
      </c>
      <c r="G14" s="262">
        <f>'ف 4'!J15</f>
        <v>0</v>
      </c>
      <c r="H14" s="261">
        <f>'ف 5'!J15</f>
        <v>0</v>
      </c>
      <c r="I14" s="261">
        <f>'ف 6'!J15</f>
        <v>0</v>
      </c>
      <c r="J14" s="261">
        <f>'ف 7'!J15</f>
        <v>0</v>
      </c>
      <c r="K14" s="261">
        <f>'ف 8'!J15</f>
        <v>0</v>
      </c>
      <c r="L14" s="261">
        <f>'ف 9'!J15</f>
        <v>0</v>
      </c>
      <c r="M14" s="261">
        <f>'ف 10'!J15</f>
        <v>0</v>
      </c>
      <c r="N14" s="14">
        <f t="shared" si="10"/>
        <v>0</v>
      </c>
      <c r="O14" s="205" t="str">
        <f t="shared" si="0"/>
        <v>0</v>
      </c>
      <c r="P14" s="41">
        <f t="shared" si="1"/>
        <v>0</v>
      </c>
      <c r="Q14" s="70" t="str">
        <f t="shared" si="9"/>
        <v>إنتبه</v>
      </c>
      <c r="S14" s="145">
        <f t="shared" si="2"/>
        <v>0</v>
      </c>
      <c r="T14" s="145">
        <f t="shared" si="3"/>
        <v>0</v>
      </c>
      <c r="U14" s="145">
        <f t="shared" si="4"/>
        <v>0</v>
      </c>
      <c r="V14" s="145">
        <f t="shared" si="5"/>
        <v>0</v>
      </c>
      <c r="W14" s="78" t="str">
        <f t="shared" si="6"/>
        <v>0</v>
      </c>
      <c r="X14" s="8" t="str">
        <f t="shared" si="7"/>
        <v>0</v>
      </c>
      <c r="Y14" s="8">
        <f t="shared" si="8"/>
        <v>0</v>
      </c>
    </row>
    <row r="15" spans="1:25" ht="18.75" thickBot="1">
      <c r="A15" s="13" t="str">
        <f>CONCATENATE('بيانات أولية وأسماء الطلاب'!A13)</f>
        <v>7</v>
      </c>
      <c r="B15" s="14" t="str">
        <f>CONCATENATE('بيانات أولية وأسماء الطلاب'!A13:B13)</f>
        <v/>
      </c>
      <c r="C15" s="14" t="str">
        <f>CONCATENATE('بيانات أولية وأسماء الطلاب'!C13)</f>
        <v/>
      </c>
      <c r="D15" s="261">
        <f>'ف 1'!J16</f>
        <v>0</v>
      </c>
      <c r="E15" s="261">
        <f>'ف 2'!J16</f>
        <v>0</v>
      </c>
      <c r="F15" s="261">
        <f>'ف 3'!J16</f>
        <v>0</v>
      </c>
      <c r="G15" s="262">
        <f>'ف 4'!J16</f>
        <v>0</v>
      </c>
      <c r="H15" s="261">
        <f>'ف 5'!J16</f>
        <v>0</v>
      </c>
      <c r="I15" s="261">
        <f>'ف 6'!J16</f>
        <v>0</v>
      </c>
      <c r="J15" s="261">
        <f>'ف 7'!J16</f>
        <v>0</v>
      </c>
      <c r="K15" s="261">
        <f>'ف 8'!J16</f>
        <v>0</v>
      </c>
      <c r="L15" s="261">
        <f>'ف 9'!J16</f>
        <v>0</v>
      </c>
      <c r="M15" s="261">
        <f>'ف 10'!J16</f>
        <v>0</v>
      </c>
      <c r="N15" s="14">
        <f t="shared" si="10"/>
        <v>0</v>
      </c>
      <c r="O15" s="205" t="str">
        <f t="shared" si="0"/>
        <v>0</v>
      </c>
      <c r="P15" s="41">
        <f t="shared" si="1"/>
        <v>0</v>
      </c>
      <c r="Q15" s="70" t="str">
        <f t="shared" si="9"/>
        <v>إنتبه</v>
      </c>
      <c r="S15" s="145">
        <f t="shared" si="2"/>
        <v>0</v>
      </c>
      <c r="T15" s="145">
        <f t="shared" si="3"/>
        <v>0</v>
      </c>
      <c r="U15" s="145">
        <f t="shared" si="4"/>
        <v>0</v>
      </c>
      <c r="V15" s="145">
        <f t="shared" si="5"/>
        <v>0</v>
      </c>
      <c r="W15" s="78" t="str">
        <f t="shared" si="6"/>
        <v>0</v>
      </c>
      <c r="X15" s="8" t="str">
        <f t="shared" si="7"/>
        <v>0</v>
      </c>
      <c r="Y15" s="8">
        <f t="shared" si="8"/>
        <v>0</v>
      </c>
    </row>
    <row r="16" spans="1:25" ht="18.75" thickBot="1">
      <c r="A16" s="13" t="str">
        <f>CONCATENATE('بيانات أولية وأسماء الطلاب'!A14)</f>
        <v>8</v>
      </c>
      <c r="B16" s="14" t="str">
        <f>CONCATENATE('بيانات أولية وأسماء الطلاب'!A14:B14)</f>
        <v/>
      </c>
      <c r="C16" s="14" t="str">
        <f>CONCATENATE('بيانات أولية وأسماء الطلاب'!C14)</f>
        <v/>
      </c>
      <c r="D16" s="261">
        <f>'ف 1'!J17</f>
        <v>0</v>
      </c>
      <c r="E16" s="261">
        <f>'ف 2'!J17</f>
        <v>0</v>
      </c>
      <c r="F16" s="261">
        <f>'ف 3'!J17</f>
        <v>0</v>
      </c>
      <c r="G16" s="262">
        <f>'ف 4'!J17</f>
        <v>0</v>
      </c>
      <c r="H16" s="261">
        <f>'ف 5'!J17</f>
        <v>0</v>
      </c>
      <c r="I16" s="261">
        <f>'ف 6'!J17</f>
        <v>0</v>
      </c>
      <c r="J16" s="261">
        <f>'ف 7'!J17</f>
        <v>0</v>
      </c>
      <c r="K16" s="261">
        <f>'ف 8'!J17</f>
        <v>0</v>
      </c>
      <c r="L16" s="261">
        <f>'ف 9'!J17</f>
        <v>0</v>
      </c>
      <c r="M16" s="261">
        <f>'ف 10'!J17</f>
        <v>0</v>
      </c>
      <c r="N16" s="14">
        <f t="shared" si="10"/>
        <v>0</v>
      </c>
      <c r="O16" s="205" t="str">
        <f t="shared" si="0"/>
        <v>0</v>
      </c>
      <c r="P16" s="41">
        <f t="shared" si="1"/>
        <v>0</v>
      </c>
      <c r="Q16" s="70" t="str">
        <f t="shared" si="9"/>
        <v>إنتبه</v>
      </c>
      <c r="S16" s="145">
        <f t="shared" si="2"/>
        <v>0</v>
      </c>
      <c r="T16" s="145">
        <f t="shared" si="3"/>
        <v>0</v>
      </c>
      <c r="U16" s="145">
        <f t="shared" si="4"/>
        <v>0</v>
      </c>
      <c r="V16" s="145">
        <f t="shared" si="5"/>
        <v>0</v>
      </c>
      <c r="W16" s="78" t="str">
        <f t="shared" si="6"/>
        <v>0</v>
      </c>
      <c r="X16" s="8" t="str">
        <f t="shared" si="7"/>
        <v>0</v>
      </c>
      <c r="Y16" s="8">
        <f t="shared" si="8"/>
        <v>0</v>
      </c>
    </row>
    <row r="17" spans="1:25" ht="18.75" thickBot="1">
      <c r="A17" s="13" t="str">
        <f>CONCATENATE('بيانات أولية وأسماء الطلاب'!A15)</f>
        <v>9</v>
      </c>
      <c r="B17" s="14" t="str">
        <f>CONCATENATE('بيانات أولية وأسماء الطلاب'!A15:B15)</f>
        <v/>
      </c>
      <c r="C17" s="14" t="str">
        <f>CONCATENATE('بيانات أولية وأسماء الطلاب'!C15)</f>
        <v/>
      </c>
      <c r="D17" s="261">
        <f>'ف 1'!J18</f>
        <v>0</v>
      </c>
      <c r="E17" s="261">
        <f>'ف 2'!J18</f>
        <v>0</v>
      </c>
      <c r="F17" s="261">
        <f>'ف 3'!J18</f>
        <v>0</v>
      </c>
      <c r="G17" s="262">
        <f>'ف 4'!J18</f>
        <v>0</v>
      </c>
      <c r="H17" s="261">
        <f>'ف 5'!J18</f>
        <v>0</v>
      </c>
      <c r="I17" s="261">
        <f>'ف 6'!J18</f>
        <v>0</v>
      </c>
      <c r="J17" s="261">
        <f>'ف 7'!J18</f>
        <v>0</v>
      </c>
      <c r="K17" s="261">
        <f>'ف 8'!J18</f>
        <v>0</v>
      </c>
      <c r="L17" s="261">
        <f>'ف 9'!J18</f>
        <v>0</v>
      </c>
      <c r="M17" s="261">
        <f>'ف 10'!J18</f>
        <v>0</v>
      </c>
      <c r="N17" s="14">
        <f t="shared" si="10"/>
        <v>0</v>
      </c>
      <c r="O17" s="205" t="str">
        <f t="shared" si="0"/>
        <v>0</v>
      </c>
      <c r="P17" s="41">
        <f t="shared" si="1"/>
        <v>0</v>
      </c>
      <c r="Q17" s="70" t="str">
        <f t="shared" si="9"/>
        <v>إنتبه</v>
      </c>
      <c r="S17" s="145">
        <f t="shared" si="2"/>
        <v>0</v>
      </c>
      <c r="T17" s="145">
        <f t="shared" si="3"/>
        <v>0</v>
      </c>
      <c r="U17" s="145">
        <f t="shared" si="4"/>
        <v>0</v>
      </c>
      <c r="V17" s="145">
        <f t="shared" si="5"/>
        <v>0</v>
      </c>
      <c r="W17" s="78" t="str">
        <f t="shared" si="6"/>
        <v>0</v>
      </c>
      <c r="X17" s="8" t="str">
        <f t="shared" si="7"/>
        <v>0</v>
      </c>
      <c r="Y17" s="8">
        <f t="shared" si="8"/>
        <v>0</v>
      </c>
    </row>
    <row r="18" spans="1:25" ht="18.75" thickBot="1">
      <c r="A18" s="13" t="str">
        <f>CONCATENATE('بيانات أولية وأسماء الطلاب'!A16)</f>
        <v>10</v>
      </c>
      <c r="B18" s="14" t="str">
        <f>CONCATENATE('بيانات أولية وأسماء الطلاب'!A16:B16)</f>
        <v/>
      </c>
      <c r="C18" s="14" t="str">
        <f>CONCATENATE('بيانات أولية وأسماء الطلاب'!C16)</f>
        <v/>
      </c>
      <c r="D18" s="261">
        <f>'ف 1'!J19</f>
        <v>0</v>
      </c>
      <c r="E18" s="261">
        <f>'ف 2'!J19</f>
        <v>0</v>
      </c>
      <c r="F18" s="261">
        <f>'ف 3'!J19</f>
        <v>0</v>
      </c>
      <c r="G18" s="262">
        <f>'ف 4'!J19</f>
        <v>0</v>
      </c>
      <c r="H18" s="261">
        <f>'ف 5'!J19</f>
        <v>0</v>
      </c>
      <c r="I18" s="261">
        <f>'ف 6'!J19</f>
        <v>0</v>
      </c>
      <c r="J18" s="261">
        <f>'ف 7'!J19</f>
        <v>0</v>
      </c>
      <c r="K18" s="261">
        <f>'ف 8'!J19</f>
        <v>0</v>
      </c>
      <c r="L18" s="261">
        <f>'ف 9'!J19</f>
        <v>0</v>
      </c>
      <c r="M18" s="261">
        <f>'ف 10'!J19</f>
        <v>0</v>
      </c>
      <c r="N18" s="14">
        <f t="shared" si="10"/>
        <v>0</v>
      </c>
      <c r="O18" s="205" t="str">
        <f t="shared" si="0"/>
        <v>0</v>
      </c>
      <c r="P18" s="41">
        <f t="shared" si="1"/>
        <v>0</v>
      </c>
      <c r="Q18" s="70" t="str">
        <f t="shared" si="9"/>
        <v>إنتبه</v>
      </c>
      <c r="S18" s="145">
        <f t="shared" si="2"/>
        <v>0</v>
      </c>
      <c r="T18" s="145">
        <f t="shared" si="3"/>
        <v>0</v>
      </c>
      <c r="U18" s="145">
        <f t="shared" si="4"/>
        <v>0</v>
      </c>
      <c r="V18" s="145">
        <f t="shared" si="5"/>
        <v>0</v>
      </c>
      <c r="W18" s="78" t="str">
        <f t="shared" si="6"/>
        <v>0</v>
      </c>
      <c r="X18" s="8" t="str">
        <f t="shared" si="7"/>
        <v>0</v>
      </c>
      <c r="Y18" s="8">
        <f t="shared" si="8"/>
        <v>0</v>
      </c>
    </row>
    <row r="19" spans="1:25" ht="18.75" thickBot="1">
      <c r="A19" s="13" t="str">
        <f>CONCATENATE('بيانات أولية وأسماء الطلاب'!A17)</f>
        <v>11</v>
      </c>
      <c r="B19" s="14" t="str">
        <f>CONCATENATE('بيانات أولية وأسماء الطلاب'!A17:B17)</f>
        <v/>
      </c>
      <c r="C19" s="14" t="str">
        <f>CONCATENATE('بيانات أولية وأسماء الطلاب'!C17)</f>
        <v/>
      </c>
      <c r="D19" s="261">
        <f>'ف 1'!J20</f>
        <v>0</v>
      </c>
      <c r="E19" s="261">
        <f>'ف 2'!J20</f>
        <v>0</v>
      </c>
      <c r="F19" s="261">
        <f>'ف 3'!J20</f>
        <v>0</v>
      </c>
      <c r="G19" s="262">
        <f>'ف 4'!J20</f>
        <v>0</v>
      </c>
      <c r="H19" s="261">
        <f>'ف 5'!J20</f>
        <v>0</v>
      </c>
      <c r="I19" s="261">
        <f>'ف 6'!J20</f>
        <v>0</v>
      </c>
      <c r="J19" s="261">
        <f>'ف 7'!J20</f>
        <v>0</v>
      </c>
      <c r="K19" s="261">
        <f>'ف 8'!J20</f>
        <v>0</v>
      </c>
      <c r="L19" s="261">
        <f>'ف 9'!J20</f>
        <v>0</v>
      </c>
      <c r="M19" s="261">
        <f>'ف 10'!J20</f>
        <v>0</v>
      </c>
      <c r="N19" s="14">
        <f t="shared" si="10"/>
        <v>0</v>
      </c>
      <c r="O19" s="205" t="str">
        <f t="shared" si="0"/>
        <v>0</v>
      </c>
      <c r="P19" s="41">
        <f t="shared" si="1"/>
        <v>0</v>
      </c>
      <c r="Q19" s="70" t="str">
        <f t="shared" si="9"/>
        <v>إنتبه</v>
      </c>
      <c r="S19" s="145">
        <f t="shared" si="2"/>
        <v>0</v>
      </c>
      <c r="T19" s="145">
        <f t="shared" si="3"/>
        <v>0</v>
      </c>
      <c r="U19" s="145">
        <f t="shared" si="4"/>
        <v>0</v>
      </c>
      <c r="V19" s="145">
        <f t="shared" si="5"/>
        <v>0</v>
      </c>
      <c r="W19" s="78" t="str">
        <f t="shared" si="6"/>
        <v>0</v>
      </c>
      <c r="X19" s="8" t="str">
        <f t="shared" si="7"/>
        <v>0</v>
      </c>
      <c r="Y19" s="8">
        <f t="shared" si="8"/>
        <v>0</v>
      </c>
    </row>
    <row r="20" spans="1:25" ht="18.75" thickBot="1">
      <c r="A20" s="13" t="str">
        <f>CONCATENATE('بيانات أولية وأسماء الطلاب'!A18)</f>
        <v>12</v>
      </c>
      <c r="B20" s="14" t="str">
        <f>CONCATENATE('بيانات أولية وأسماء الطلاب'!A18:B18)</f>
        <v/>
      </c>
      <c r="C20" s="14" t="str">
        <f>CONCATENATE('بيانات أولية وأسماء الطلاب'!C18)</f>
        <v/>
      </c>
      <c r="D20" s="261">
        <f>'ف 1'!J21</f>
        <v>0</v>
      </c>
      <c r="E20" s="261">
        <f>'ف 2'!J21</f>
        <v>0</v>
      </c>
      <c r="F20" s="261">
        <f>'ف 3'!J21</f>
        <v>0</v>
      </c>
      <c r="G20" s="262">
        <f>'ف 4'!J21</f>
        <v>0</v>
      </c>
      <c r="H20" s="261">
        <f>'ف 5'!J21</f>
        <v>0</v>
      </c>
      <c r="I20" s="261">
        <f>'ف 6'!J21</f>
        <v>0</v>
      </c>
      <c r="J20" s="261">
        <f>'ف 7'!J21</f>
        <v>0</v>
      </c>
      <c r="K20" s="261">
        <f>'ف 8'!J21</f>
        <v>0</v>
      </c>
      <c r="L20" s="261">
        <f>'ف 9'!J21</f>
        <v>0</v>
      </c>
      <c r="M20" s="261">
        <f>'ف 10'!J21</f>
        <v>0</v>
      </c>
      <c r="N20" s="14">
        <f t="shared" si="10"/>
        <v>0</v>
      </c>
      <c r="O20" s="205" t="str">
        <f t="shared" si="0"/>
        <v>0</v>
      </c>
      <c r="P20" s="41">
        <f t="shared" si="1"/>
        <v>0</v>
      </c>
      <c r="Q20" s="70" t="str">
        <f t="shared" si="9"/>
        <v>إنتبه</v>
      </c>
      <c r="S20" s="145">
        <f t="shared" si="2"/>
        <v>0</v>
      </c>
      <c r="T20" s="145">
        <f t="shared" si="3"/>
        <v>0</v>
      </c>
      <c r="U20" s="145">
        <f t="shared" si="4"/>
        <v>0</v>
      </c>
      <c r="V20" s="145">
        <f t="shared" si="5"/>
        <v>0</v>
      </c>
      <c r="W20" s="78" t="str">
        <f t="shared" si="6"/>
        <v>0</v>
      </c>
      <c r="X20" s="8" t="str">
        <f t="shared" si="7"/>
        <v>0</v>
      </c>
      <c r="Y20" s="8">
        <f t="shared" si="8"/>
        <v>0</v>
      </c>
    </row>
    <row r="21" spans="1:25" ht="18.75" thickBot="1">
      <c r="A21" s="13" t="str">
        <f>CONCATENATE('بيانات أولية وأسماء الطلاب'!A19)</f>
        <v>13</v>
      </c>
      <c r="B21" s="14" t="str">
        <f>CONCATENATE('بيانات أولية وأسماء الطلاب'!A19:B19)</f>
        <v/>
      </c>
      <c r="C21" s="14" t="str">
        <f>CONCATENATE('بيانات أولية وأسماء الطلاب'!C19)</f>
        <v/>
      </c>
      <c r="D21" s="261">
        <f>'ف 1'!J22</f>
        <v>0</v>
      </c>
      <c r="E21" s="261">
        <f>'ف 2'!J22</f>
        <v>0</v>
      </c>
      <c r="F21" s="261">
        <f>'ف 3'!J22</f>
        <v>0</v>
      </c>
      <c r="G21" s="262">
        <f>'ف 4'!J22</f>
        <v>0</v>
      </c>
      <c r="H21" s="261">
        <f>'ف 5'!J22</f>
        <v>0</v>
      </c>
      <c r="I21" s="261">
        <f>'ف 6'!J22</f>
        <v>0</v>
      </c>
      <c r="J21" s="261">
        <f>'ف 7'!J22</f>
        <v>0</v>
      </c>
      <c r="K21" s="261">
        <f>'ف 8'!J22</f>
        <v>0</v>
      </c>
      <c r="L21" s="261">
        <f>'ف 9'!J22</f>
        <v>0</v>
      </c>
      <c r="M21" s="261">
        <f>'ف 10'!J22</f>
        <v>0</v>
      </c>
      <c r="N21" s="14">
        <f t="shared" si="10"/>
        <v>0</v>
      </c>
      <c r="O21" s="205" t="str">
        <f t="shared" si="0"/>
        <v>0</v>
      </c>
      <c r="P21" s="41">
        <f t="shared" si="1"/>
        <v>0</v>
      </c>
      <c r="Q21" s="70" t="str">
        <f t="shared" si="9"/>
        <v>إنتبه</v>
      </c>
      <c r="S21" s="145">
        <f t="shared" si="2"/>
        <v>0</v>
      </c>
      <c r="T21" s="145">
        <f t="shared" si="3"/>
        <v>0</v>
      </c>
      <c r="U21" s="145">
        <f t="shared" si="4"/>
        <v>0</v>
      </c>
      <c r="V21" s="145">
        <f t="shared" si="5"/>
        <v>0</v>
      </c>
      <c r="W21" s="78" t="str">
        <f t="shared" si="6"/>
        <v>0</v>
      </c>
      <c r="X21" s="8" t="str">
        <f t="shared" si="7"/>
        <v>0</v>
      </c>
      <c r="Y21" s="8">
        <f t="shared" si="8"/>
        <v>0</v>
      </c>
    </row>
    <row r="22" spans="1:25" ht="18.75" thickBot="1">
      <c r="A22" s="13" t="str">
        <f>CONCATENATE('بيانات أولية وأسماء الطلاب'!A20)</f>
        <v>14</v>
      </c>
      <c r="B22" s="14" t="str">
        <f>CONCATENATE('بيانات أولية وأسماء الطلاب'!A20:B20)</f>
        <v/>
      </c>
      <c r="C22" s="14" t="str">
        <f>CONCATENATE('بيانات أولية وأسماء الطلاب'!C20)</f>
        <v/>
      </c>
      <c r="D22" s="261">
        <f>'ف 1'!J23</f>
        <v>0</v>
      </c>
      <c r="E22" s="261">
        <f>'ف 2'!J23</f>
        <v>0</v>
      </c>
      <c r="F22" s="261">
        <f>'ف 3'!J23</f>
        <v>0</v>
      </c>
      <c r="G22" s="262">
        <f>'ف 4'!J23</f>
        <v>0</v>
      </c>
      <c r="H22" s="261">
        <f>'ف 5'!J23</f>
        <v>0</v>
      </c>
      <c r="I22" s="261">
        <f>'ف 6'!J23</f>
        <v>0</v>
      </c>
      <c r="J22" s="261">
        <f>'ف 7'!J23</f>
        <v>0</v>
      </c>
      <c r="K22" s="261">
        <f>'ف 8'!J23</f>
        <v>0</v>
      </c>
      <c r="L22" s="261">
        <f>'ف 9'!J23</f>
        <v>0</v>
      </c>
      <c r="M22" s="261">
        <f>'ف 10'!J23</f>
        <v>0</v>
      </c>
      <c r="N22" s="14">
        <f t="shared" si="10"/>
        <v>0</v>
      </c>
      <c r="O22" s="205" t="str">
        <f t="shared" si="0"/>
        <v>0</v>
      </c>
      <c r="P22" s="41">
        <f t="shared" si="1"/>
        <v>0</v>
      </c>
      <c r="Q22" s="70" t="str">
        <f t="shared" si="9"/>
        <v>إنتبه</v>
      </c>
      <c r="S22" s="145">
        <f t="shared" si="2"/>
        <v>0</v>
      </c>
      <c r="T22" s="145">
        <f t="shared" si="3"/>
        <v>0</v>
      </c>
      <c r="U22" s="145">
        <f t="shared" si="4"/>
        <v>0</v>
      </c>
      <c r="V22" s="145">
        <f t="shared" si="5"/>
        <v>0</v>
      </c>
      <c r="W22" s="78" t="str">
        <f t="shared" si="6"/>
        <v>0</v>
      </c>
      <c r="X22" s="8" t="str">
        <f t="shared" si="7"/>
        <v>0</v>
      </c>
      <c r="Y22" s="8">
        <f t="shared" si="8"/>
        <v>0</v>
      </c>
    </row>
    <row r="23" spans="1:25" ht="18.75" thickBot="1">
      <c r="A23" s="13" t="str">
        <f>CONCATENATE('بيانات أولية وأسماء الطلاب'!A21)</f>
        <v>15</v>
      </c>
      <c r="B23" s="14" t="str">
        <f>CONCATENATE('بيانات أولية وأسماء الطلاب'!A21:B21)</f>
        <v/>
      </c>
      <c r="C23" s="14" t="str">
        <f>CONCATENATE('بيانات أولية وأسماء الطلاب'!C21)</f>
        <v/>
      </c>
      <c r="D23" s="261">
        <f>'ف 1'!J24</f>
        <v>0</v>
      </c>
      <c r="E23" s="261">
        <f>'ف 2'!J24</f>
        <v>0</v>
      </c>
      <c r="F23" s="261">
        <f>'ف 3'!J24</f>
        <v>0</v>
      </c>
      <c r="G23" s="262">
        <f>'ف 4'!J24</f>
        <v>0</v>
      </c>
      <c r="H23" s="261">
        <f>'ف 5'!J24</f>
        <v>0</v>
      </c>
      <c r="I23" s="261">
        <f>'ف 6'!J24</f>
        <v>0</v>
      </c>
      <c r="J23" s="261">
        <f>'ف 7'!J24</f>
        <v>0</v>
      </c>
      <c r="K23" s="261">
        <f>'ف 8'!J24</f>
        <v>0</v>
      </c>
      <c r="L23" s="261">
        <f>'ف 9'!J24</f>
        <v>0</v>
      </c>
      <c r="M23" s="261">
        <f>'ف 10'!J24</f>
        <v>0</v>
      </c>
      <c r="N23" s="14">
        <f t="shared" si="10"/>
        <v>0</v>
      </c>
      <c r="O23" s="205" t="str">
        <f t="shared" si="0"/>
        <v>0</v>
      </c>
      <c r="P23" s="41">
        <f t="shared" si="1"/>
        <v>0</v>
      </c>
      <c r="Q23" s="70" t="str">
        <f t="shared" si="9"/>
        <v>إنتبه</v>
      </c>
      <c r="S23" s="145">
        <f t="shared" si="2"/>
        <v>0</v>
      </c>
      <c r="T23" s="145">
        <f t="shared" si="3"/>
        <v>0</v>
      </c>
      <c r="U23" s="145">
        <f t="shared" si="4"/>
        <v>0</v>
      </c>
      <c r="V23" s="145">
        <f t="shared" si="5"/>
        <v>0</v>
      </c>
      <c r="W23" s="78" t="str">
        <f t="shared" si="6"/>
        <v>0</v>
      </c>
      <c r="X23" s="8" t="str">
        <f t="shared" si="7"/>
        <v>0</v>
      </c>
      <c r="Y23" s="8">
        <f t="shared" si="8"/>
        <v>0</v>
      </c>
    </row>
    <row r="24" spans="1:25" ht="18.75" thickBot="1">
      <c r="A24" s="13" t="str">
        <f>CONCATENATE('بيانات أولية وأسماء الطلاب'!A22)</f>
        <v>16</v>
      </c>
      <c r="B24" s="14" t="str">
        <f>CONCATENATE('بيانات أولية وأسماء الطلاب'!A22:B22)</f>
        <v/>
      </c>
      <c r="C24" s="14" t="str">
        <f>CONCATENATE('بيانات أولية وأسماء الطلاب'!C22)</f>
        <v/>
      </c>
      <c r="D24" s="261">
        <f>'ف 1'!J25</f>
        <v>0</v>
      </c>
      <c r="E24" s="261">
        <f>'ف 2'!J25</f>
        <v>0</v>
      </c>
      <c r="F24" s="261">
        <f>'ف 3'!J25</f>
        <v>0</v>
      </c>
      <c r="G24" s="262">
        <f>'ف 4'!J25</f>
        <v>0</v>
      </c>
      <c r="H24" s="261">
        <f>'ف 5'!J25</f>
        <v>0</v>
      </c>
      <c r="I24" s="261">
        <f>'ف 6'!J25</f>
        <v>0</v>
      </c>
      <c r="J24" s="261">
        <f>'ف 7'!J25</f>
        <v>0</v>
      </c>
      <c r="K24" s="261">
        <f>'ف 8'!J25</f>
        <v>0</v>
      </c>
      <c r="L24" s="261">
        <f>'ف 9'!J25</f>
        <v>0</v>
      </c>
      <c r="M24" s="261">
        <f>'ف 10'!J25</f>
        <v>0</v>
      </c>
      <c r="N24" s="14">
        <f t="shared" si="10"/>
        <v>0</v>
      </c>
      <c r="O24" s="205" t="str">
        <f t="shared" si="0"/>
        <v>0</v>
      </c>
      <c r="P24" s="41">
        <f t="shared" si="1"/>
        <v>0</v>
      </c>
      <c r="Q24" s="70" t="str">
        <f t="shared" si="9"/>
        <v>إنتبه</v>
      </c>
      <c r="S24" s="145">
        <f t="shared" si="2"/>
        <v>0</v>
      </c>
      <c r="T24" s="145">
        <f t="shared" si="3"/>
        <v>0</v>
      </c>
      <c r="U24" s="145">
        <f t="shared" si="4"/>
        <v>0</v>
      </c>
      <c r="V24" s="145">
        <f t="shared" si="5"/>
        <v>0</v>
      </c>
      <c r="W24" s="78" t="str">
        <f t="shared" si="6"/>
        <v>0</v>
      </c>
      <c r="X24" s="8" t="str">
        <f t="shared" si="7"/>
        <v>0</v>
      </c>
      <c r="Y24" s="8">
        <f t="shared" si="8"/>
        <v>0</v>
      </c>
    </row>
    <row r="25" spans="1:25" ht="18.75" thickBot="1">
      <c r="A25" s="13" t="str">
        <f>CONCATENATE('بيانات أولية وأسماء الطلاب'!A23)</f>
        <v>17</v>
      </c>
      <c r="B25" s="14" t="str">
        <f>CONCATENATE('بيانات أولية وأسماء الطلاب'!A23:B23)</f>
        <v/>
      </c>
      <c r="C25" s="14" t="str">
        <f>CONCATENATE('بيانات أولية وأسماء الطلاب'!C23)</f>
        <v/>
      </c>
      <c r="D25" s="261">
        <f>'ف 1'!J26</f>
        <v>0</v>
      </c>
      <c r="E25" s="261">
        <f>'ف 2'!J26</f>
        <v>0</v>
      </c>
      <c r="F25" s="261">
        <f>'ف 3'!J26</f>
        <v>0</v>
      </c>
      <c r="G25" s="262">
        <f>'ف 4'!J26</f>
        <v>0</v>
      </c>
      <c r="H25" s="261">
        <f>'ف 5'!J26</f>
        <v>0</v>
      </c>
      <c r="I25" s="261">
        <f>'ف 6'!J26</f>
        <v>0</v>
      </c>
      <c r="J25" s="261">
        <f>'ف 7'!J26</f>
        <v>0</v>
      </c>
      <c r="K25" s="261">
        <f>'ف 8'!J26</f>
        <v>0</v>
      </c>
      <c r="L25" s="261">
        <f>'ف 9'!J26</f>
        <v>0</v>
      </c>
      <c r="M25" s="261">
        <f>'ف 10'!J26</f>
        <v>0</v>
      </c>
      <c r="N25" s="14">
        <f t="shared" si="10"/>
        <v>0</v>
      </c>
      <c r="O25" s="205" t="str">
        <f t="shared" si="0"/>
        <v>0</v>
      </c>
      <c r="P25" s="41">
        <f t="shared" si="1"/>
        <v>0</v>
      </c>
      <c r="Q25" s="70" t="str">
        <f t="shared" si="9"/>
        <v>إنتبه</v>
      </c>
      <c r="S25" s="145">
        <f t="shared" si="2"/>
        <v>0</v>
      </c>
      <c r="T25" s="145">
        <f t="shared" si="3"/>
        <v>0</v>
      </c>
      <c r="U25" s="145">
        <f t="shared" si="4"/>
        <v>0</v>
      </c>
      <c r="V25" s="145">
        <f t="shared" si="5"/>
        <v>0</v>
      </c>
      <c r="W25" s="78" t="str">
        <f t="shared" si="6"/>
        <v>0</v>
      </c>
      <c r="X25" s="8" t="str">
        <f t="shared" si="7"/>
        <v>0</v>
      </c>
      <c r="Y25" s="8">
        <f t="shared" si="8"/>
        <v>0</v>
      </c>
    </row>
    <row r="26" spans="1:25" ht="18.75" thickBot="1">
      <c r="A26" s="13" t="str">
        <f>CONCATENATE('بيانات أولية وأسماء الطلاب'!A24)</f>
        <v>18</v>
      </c>
      <c r="B26" s="14" t="str">
        <f>CONCATENATE('بيانات أولية وأسماء الطلاب'!A24:B24)</f>
        <v/>
      </c>
      <c r="C26" s="14" t="str">
        <f>CONCATENATE('بيانات أولية وأسماء الطلاب'!C24)</f>
        <v/>
      </c>
      <c r="D26" s="261">
        <f>'ف 1'!J27</f>
        <v>0</v>
      </c>
      <c r="E26" s="261">
        <f>'ف 2'!J27</f>
        <v>0</v>
      </c>
      <c r="F26" s="261">
        <f>'ف 3'!J27</f>
        <v>0</v>
      </c>
      <c r="G26" s="262">
        <f>'ف 4'!J27</f>
        <v>0</v>
      </c>
      <c r="H26" s="261">
        <f>'ف 5'!J27</f>
        <v>0</v>
      </c>
      <c r="I26" s="261">
        <f>'ف 6'!J27</f>
        <v>0</v>
      </c>
      <c r="J26" s="261">
        <f>'ف 7'!J27</f>
        <v>0</v>
      </c>
      <c r="K26" s="261">
        <f>'ف 8'!J27</f>
        <v>0</v>
      </c>
      <c r="L26" s="261">
        <f>'ف 9'!J27</f>
        <v>0</v>
      </c>
      <c r="M26" s="261">
        <f>'ف 10'!J27</f>
        <v>0</v>
      </c>
      <c r="N26" s="14">
        <f t="shared" si="10"/>
        <v>0</v>
      </c>
      <c r="O26" s="205" t="str">
        <f t="shared" si="0"/>
        <v>0</v>
      </c>
      <c r="P26" s="41">
        <f t="shared" si="1"/>
        <v>0</v>
      </c>
      <c r="Q26" s="70" t="str">
        <f t="shared" si="9"/>
        <v>إنتبه</v>
      </c>
      <c r="S26" s="145">
        <f t="shared" si="2"/>
        <v>0</v>
      </c>
      <c r="T26" s="145">
        <f t="shared" si="3"/>
        <v>0</v>
      </c>
      <c r="U26" s="145">
        <f t="shared" si="4"/>
        <v>0</v>
      </c>
      <c r="V26" s="145">
        <f t="shared" si="5"/>
        <v>0</v>
      </c>
      <c r="W26" s="78" t="str">
        <f t="shared" si="6"/>
        <v>0</v>
      </c>
      <c r="X26" s="8" t="str">
        <f t="shared" si="7"/>
        <v>0</v>
      </c>
      <c r="Y26" s="8">
        <f t="shared" si="8"/>
        <v>0</v>
      </c>
    </row>
    <row r="27" spans="1:25" ht="18.75" thickBot="1">
      <c r="A27" s="13" t="str">
        <f>CONCATENATE('بيانات أولية وأسماء الطلاب'!A25)</f>
        <v>19</v>
      </c>
      <c r="B27" s="14" t="str">
        <f>CONCATENATE('بيانات أولية وأسماء الطلاب'!A25:B25)</f>
        <v/>
      </c>
      <c r="C27" s="14" t="str">
        <f>CONCATENATE('بيانات أولية وأسماء الطلاب'!C25)</f>
        <v/>
      </c>
      <c r="D27" s="261">
        <f>'ف 1'!J28</f>
        <v>0</v>
      </c>
      <c r="E27" s="261">
        <f>'ف 2'!J28</f>
        <v>0</v>
      </c>
      <c r="F27" s="261">
        <f>'ف 3'!J28</f>
        <v>0</v>
      </c>
      <c r="G27" s="262">
        <f>'ف 4'!J28</f>
        <v>0</v>
      </c>
      <c r="H27" s="261">
        <f>'ف 5'!J28</f>
        <v>0</v>
      </c>
      <c r="I27" s="261">
        <f>'ف 6'!J28</f>
        <v>0</v>
      </c>
      <c r="J27" s="261">
        <f>'ف 7'!J28</f>
        <v>0</v>
      </c>
      <c r="K27" s="261">
        <f>'ف 8'!J28</f>
        <v>0</v>
      </c>
      <c r="L27" s="261">
        <f>'ف 9'!J28</f>
        <v>0</v>
      </c>
      <c r="M27" s="261">
        <f>'ف 10'!J28</f>
        <v>0</v>
      </c>
      <c r="N27" s="14">
        <f t="shared" si="10"/>
        <v>0</v>
      </c>
      <c r="O27" s="205" t="str">
        <f t="shared" si="0"/>
        <v>0</v>
      </c>
      <c r="P27" s="41">
        <f t="shared" si="1"/>
        <v>0</v>
      </c>
      <c r="Q27" s="70" t="str">
        <f t="shared" si="9"/>
        <v>إنتبه</v>
      </c>
      <c r="S27" s="145">
        <f t="shared" si="2"/>
        <v>0</v>
      </c>
      <c r="T27" s="145">
        <f t="shared" si="3"/>
        <v>0</v>
      </c>
      <c r="U27" s="145">
        <f t="shared" si="4"/>
        <v>0</v>
      </c>
      <c r="V27" s="145">
        <f t="shared" si="5"/>
        <v>0</v>
      </c>
      <c r="W27" s="78" t="str">
        <f t="shared" si="6"/>
        <v>0</v>
      </c>
      <c r="X27" s="8" t="str">
        <f t="shared" si="7"/>
        <v>0</v>
      </c>
      <c r="Y27" s="8">
        <f t="shared" si="8"/>
        <v>0</v>
      </c>
    </row>
    <row r="28" spans="1:25" ht="18.75" thickBot="1">
      <c r="A28" s="13" t="str">
        <f>CONCATENATE('بيانات أولية وأسماء الطلاب'!A26)</f>
        <v>20</v>
      </c>
      <c r="B28" s="14" t="str">
        <f>CONCATENATE('بيانات أولية وأسماء الطلاب'!A26:B26)</f>
        <v/>
      </c>
      <c r="C28" s="14" t="str">
        <f>CONCATENATE('بيانات أولية وأسماء الطلاب'!C26)</f>
        <v/>
      </c>
      <c r="D28" s="261">
        <f>'ف 1'!J29</f>
        <v>0</v>
      </c>
      <c r="E28" s="261">
        <f>'ف 2'!J29</f>
        <v>0</v>
      </c>
      <c r="F28" s="261">
        <f>'ف 3'!J29</f>
        <v>0</v>
      </c>
      <c r="G28" s="262">
        <f>'ف 4'!J29</f>
        <v>0</v>
      </c>
      <c r="H28" s="261">
        <f>'ف 5'!J29</f>
        <v>0</v>
      </c>
      <c r="I28" s="261">
        <f>'ف 6'!J29</f>
        <v>0</v>
      </c>
      <c r="J28" s="261">
        <f>'ف 7'!J29</f>
        <v>0</v>
      </c>
      <c r="K28" s="261">
        <f>'ف 8'!J29</f>
        <v>0</v>
      </c>
      <c r="L28" s="261">
        <f>'ف 9'!J29</f>
        <v>0</v>
      </c>
      <c r="M28" s="261">
        <f>'ف 10'!J29</f>
        <v>0</v>
      </c>
      <c r="N28" s="14">
        <f t="shared" si="10"/>
        <v>0</v>
      </c>
      <c r="O28" s="205" t="str">
        <f t="shared" si="0"/>
        <v>0</v>
      </c>
      <c r="P28" s="41">
        <f t="shared" si="1"/>
        <v>0</v>
      </c>
      <c r="Q28" s="70" t="str">
        <f t="shared" si="9"/>
        <v>إنتبه</v>
      </c>
      <c r="S28" s="145">
        <f t="shared" si="2"/>
        <v>0</v>
      </c>
      <c r="T28" s="145">
        <f t="shared" si="3"/>
        <v>0</v>
      </c>
      <c r="U28" s="145">
        <f t="shared" si="4"/>
        <v>0</v>
      </c>
      <c r="V28" s="145">
        <f t="shared" si="5"/>
        <v>0</v>
      </c>
      <c r="W28" s="78" t="str">
        <f t="shared" si="6"/>
        <v>0</v>
      </c>
      <c r="X28" s="8" t="str">
        <f t="shared" si="7"/>
        <v>0</v>
      </c>
      <c r="Y28" s="8">
        <f t="shared" si="8"/>
        <v>0</v>
      </c>
    </row>
    <row r="29" spans="1:25" ht="18.75" thickBot="1">
      <c r="A29" s="13" t="str">
        <f>CONCATENATE('بيانات أولية وأسماء الطلاب'!A27)</f>
        <v>21</v>
      </c>
      <c r="B29" s="14" t="str">
        <f>CONCATENATE('بيانات أولية وأسماء الطلاب'!A27:B27)</f>
        <v/>
      </c>
      <c r="C29" s="14" t="str">
        <f>CONCATENATE('بيانات أولية وأسماء الطلاب'!C27)</f>
        <v/>
      </c>
      <c r="D29" s="261">
        <f>'ف 1'!J30</f>
        <v>0</v>
      </c>
      <c r="E29" s="261">
        <f>'ف 2'!J30</f>
        <v>0</v>
      </c>
      <c r="F29" s="261">
        <f>'ف 3'!J30</f>
        <v>0</v>
      </c>
      <c r="G29" s="262">
        <f>'ف 4'!J30</f>
        <v>0</v>
      </c>
      <c r="H29" s="261">
        <f>'ف 5'!J30</f>
        <v>0</v>
      </c>
      <c r="I29" s="261">
        <f>'ف 6'!J30</f>
        <v>0</v>
      </c>
      <c r="J29" s="261">
        <f>'ف 7'!J30</f>
        <v>0</v>
      </c>
      <c r="K29" s="261">
        <f>'ف 8'!J30</f>
        <v>0</v>
      </c>
      <c r="L29" s="261">
        <f>'ف 9'!J30</f>
        <v>0</v>
      </c>
      <c r="M29" s="261">
        <f>'ف 10'!J30</f>
        <v>0</v>
      </c>
      <c r="N29" s="14">
        <f t="shared" si="10"/>
        <v>0</v>
      </c>
      <c r="O29" s="205" t="str">
        <f t="shared" si="0"/>
        <v>0</v>
      </c>
      <c r="P29" s="41">
        <f t="shared" si="1"/>
        <v>0</v>
      </c>
      <c r="Q29" s="70" t="str">
        <f t="shared" si="9"/>
        <v>إنتبه</v>
      </c>
      <c r="S29" s="145">
        <f t="shared" si="2"/>
        <v>0</v>
      </c>
      <c r="T29" s="145">
        <f t="shared" si="3"/>
        <v>0</v>
      </c>
      <c r="U29" s="145">
        <f t="shared" si="4"/>
        <v>0</v>
      </c>
      <c r="V29" s="145">
        <f t="shared" si="5"/>
        <v>0</v>
      </c>
      <c r="W29" s="78" t="str">
        <f t="shared" si="6"/>
        <v>0</v>
      </c>
      <c r="X29" s="8" t="str">
        <f t="shared" si="7"/>
        <v>0</v>
      </c>
      <c r="Y29" s="8">
        <f t="shared" si="8"/>
        <v>0</v>
      </c>
    </row>
    <row r="30" spans="1:25" ht="18.75" thickBot="1">
      <c r="A30" s="13" t="str">
        <f>CONCATENATE('بيانات أولية وأسماء الطلاب'!A28)</f>
        <v>22</v>
      </c>
      <c r="B30" s="14" t="str">
        <f>CONCATENATE('بيانات أولية وأسماء الطلاب'!A28:B28)</f>
        <v/>
      </c>
      <c r="C30" s="14" t="str">
        <f>CONCATENATE('بيانات أولية وأسماء الطلاب'!C28)</f>
        <v/>
      </c>
      <c r="D30" s="261">
        <f>'ف 1'!J31</f>
        <v>0</v>
      </c>
      <c r="E30" s="261">
        <f>'ف 2'!J31</f>
        <v>0</v>
      </c>
      <c r="F30" s="261">
        <f>'ف 3'!J31</f>
        <v>0</v>
      </c>
      <c r="G30" s="262">
        <f>'ف 4'!J31</f>
        <v>0</v>
      </c>
      <c r="H30" s="261">
        <f>'ف 5'!J31</f>
        <v>0</v>
      </c>
      <c r="I30" s="261">
        <f>'ف 6'!J31</f>
        <v>0</v>
      </c>
      <c r="J30" s="261">
        <f>'ف 7'!J31</f>
        <v>0</v>
      </c>
      <c r="K30" s="261">
        <f>'ف 8'!J31</f>
        <v>0</v>
      </c>
      <c r="L30" s="261">
        <f>'ف 9'!J31</f>
        <v>0</v>
      </c>
      <c r="M30" s="261">
        <f>'ف 10'!J31</f>
        <v>0</v>
      </c>
      <c r="N30" s="14">
        <f t="shared" si="10"/>
        <v>0</v>
      </c>
      <c r="O30" s="205" t="str">
        <f t="shared" si="0"/>
        <v>0</v>
      </c>
      <c r="P30" s="41">
        <f t="shared" si="1"/>
        <v>0</v>
      </c>
      <c r="Q30" s="70" t="str">
        <f t="shared" si="9"/>
        <v>إنتبه</v>
      </c>
      <c r="S30" s="145">
        <f t="shared" si="2"/>
        <v>0</v>
      </c>
      <c r="T30" s="145">
        <f t="shared" si="3"/>
        <v>0</v>
      </c>
      <c r="U30" s="145">
        <f t="shared" si="4"/>
        <v>0</v>
      </c>
      <c r="V30" s="145">
        <f t="shared" si="5"/>
        <v>0</v>
      </c>
      <c r="W30" s="78" t="str">
        <f t="shared" si="6"/>
        <v>0</v>
      </c>
      <c r="X30" s="8" t="str">
        <f t="shared" si="7"/>
        <v>0</v>
      </c>
      <c r="Y30" s="8">
        <f t="shared" si="8"/>
        <v>0</v>
      </c>
    </row>
    <row r="31" spans="1:25" ht="18.75" thickBot="1">
      <c r="A31" s="13" t="str">
        <f>CONCATENATE('بيانات أولية وأسماء الطلاب'!A29)</f>
        <v>23</v>
      </c>
      <c r="B31" s="14" t="str">
        <f>CONCATENATE('بيانات أولية وأسماء الطلاب'!A29:B29)</f>
        <v/>
      </c>
      <c r="C31" s="14" t="str">
        <f>CONCATENATE('بيانات أولية وأسماء الطلاب'!C29)</f>
        <v/>
      </c>
      <c r="D31" s="261">
        <f>'ف 1'!J32</f>
        <v>0</v>
      </c>
      <c r="E31" s="261">
        <f>'ف 2'!J32</f>
        <v>0</v>
      </c>
      <c r="F31" s="261">
        <f>'ف 3'!J32</f>
        <v>0</v>
      </c>
      <c r="G31" s="262">
        <f>'ف 4'!J32</f>
        <v>0</v>
      </c>
      <c r="H31" s="261">
        <f>'ف 5'!J32</f>
        <v>0</v>
      </c>
      <c r="I31" s="261">
        <f>'ف 6'!J32</f>
        <v>0</v>
      </c>
      <c r="J31" s="261">
        <f>'ف 7'!J32</f>
        <v>0</v>
      </c>
      <c r="K31" s="261">
        <f>'ف 8'!J32</f>
        <v>0</v>
      </c>
      <c r="L31" s="261">
        <f>'ف 9'!J32</f>
        <v>0</v>
      </c>
      <c r="M31" s="261">
        <f>'ف 10'!J32</f>
        <v>0</v>
      </c>
      <c r="N31" s="14">
        <f t="shared" si="10"/>
        <v>0</v>
      </c>
      <c r="O31" s="205" t="str">
        <f t="shared" si="0"/>
        <v>0</v>
      </c>
      <c r="P31" s="41">
        <f t="shared" si="1"/>
        <v>0</v>
      </c>
      <c r="Q31" s="70" t="str">
        <f t="shared" si="9"/>
        <v>إنتبه</v>
      </c>
      <c r="S31" s="145">
        <f t="shared" si="2"/>
        <v>0</v>
      </c>
      <c r="T31" s="145">
        <f t="shared" si="3"/>
        <v>0</v>
      </c>
      <c r="U31" s="145">
        <f t="shared" si="4"/>
        <v>0</v>
      </c>
      <c r="V31" s="145">
        <f t="shared" si="5"/>
        <v>0</v>
      </c>
      <c r="W31" s="78" t="str">
        <f t="shared" si="6"/>
        <v>0</v>
      </c>
      <c r="X31" s="8" t="str">
        <f t="shared" si="7"/>
        <v>0</v>
      </c>
      <c r="Y31" s="8">
        <f t="shared" si="8"/>
        <v>0</v>
      </c>
    </row>
    <row r="32" spans="1:25" ht="18.75" thickBot="1">
      <c r="A32" s="13" t="str">
        <f>CONCATENATE('بيانات أولية وأسماء الطلاب'!A30)</f>
        <v>24</v>
      </c>
      <c r="B32" s="14" t="str">
        <f>CONCATENATE('بيانات أولية وأسماء الطلاب'!A30:B30)</f>
        <v/>
      </c>
      <c r="C32" s="14" t="str">
        <f>CONCATENATE('بيانات أولية وأسماء الطلاب'!C30)</f>
        <v/>
      </c>
      <c r="D32" s="261">
        <f>'ف 1'!J33</f>
        <v>0</v>
      </c>
      <c r="E32" s="261">
        <f>'ف 2'!J33</f>
        <v>0</v>
      </c>
      <c r="F32" s="261">
        <f>'ف 3'!J33</f>
        <v>0</v>
      </c>
      <c r="G32" s="262">
        <f>'ف 4'!J33</f>
        <v>0</v>
      </c>
      <c r="H32" s="261">
        <f>'ف 5'!J33</f>
        <v>0</v>
      </c>
      <c r="I32" s="261">
        <f>'ف 6'!J33</f>
        <v>0</v>
      </c>
      <c r="J32" s="261">
        <f>'ف 7'!J33</f>
        <v>0</v>
      </c>
      <c r="K32" s="261">
        <f>'ف 8'!J33</f>
        <v>0</v>
      </c>
      <c r="L32" s="261">
        <f>'ف 9'!J33</f>
        <v>0</v>
      </c>
      <c r="M32" s="261">
        <f>'ف 10'!J33</f>
        <v>0</v>
      </c>
      <c r="N32" s="14">
        <f t="shared" si="10"/>
        <v>0</v>
      </c>
      <c r="O32" s="205" t="str">
        <f t="shared" si="0"/>
        <v>0</v>
      </c>
      <c r="P32" s="41">
        <f t="shared" si="1"/>
        <v>0</v>
      </c>
      <c r="Q32" s="70" t="str">
        <f t="shared" si="9"/>
        <v>إنتبه</v>
      </c>
      <c r="S32" s="145">
        <f t="shared" si="2"/>
        <v>0</v>
      </c>
      <c r="T32" s="145">
        <f t="shared" si="3"/>
        <v>0</v>
      </c>
      <c r="U32" s="145">
        <f t="shared" si="4"/>
        <v>0</v>
      </c>
      <c r="V32" s="145">
        <f t="shared" si="5"/>
        <v>0</v>
      </c>
      <c r="W32" s="78" t="str">
        <f t="shared" si="6"/>
        <v>0</v>
      </c>
      <c r="X32" s="8" t="str">
        <f t="shared" si="7"/>
        <v>0</v>
      </c>
      <c r="Y32" s="8">
        <f t="shared" si="8"/>
        <v>0</v>
      </c>
    </row>
    <row r="33" spans="1:25" ht="18.75" thickBot="1">
      <c r="A33" s="13" t="str">
        <f>CONCATENATE('بيانات أولية وأسماء الطلاب'!A31)</f>
        <v>25</v>
      </c>
      <c r="B33" s="14" t="str">
        <f>CONCATENATE('بيانات أولية وأسماء الطلاب'!A31:B31)</f>
        <v/>
      </c>
      <c r="C33" s="14" t="str">
        <f>CONCATENATE('بيانات أولية وأسماء الطلاب'!C31)</f>
        <v/>
      </c>
      <c r="D33" s="261">
        <f>'ف 1'!J34</f>
        <v>0</v>
      </c>
      <c r="E33" s="261">
        <f>'ف 2'!J34</f>
        <v>0</v>
      </c>
      <c r="F33" s="261">
        <f>'ف 3'!J34</f>
        <v>0</v>
      </c>
      <c r="G33" s="262">
        <f>'ف 4'!J34</f>
        <v>0</v>
      </c>
      <c r="H33" s="261">
        <f>'ف 5'!J34</f>
        <v>0</v>
      </c>
      <c r="I33" s="261">
        <f>'ف 6'!J34</f>
        <v>0</v>
      </c>
      <c r="J33" s="261">
        <f>'ف 7'!J34</f>
        <v>0</v>
      </c>
      <c r="K33" s="261">
        <f>'ف 8'!J34</f>
        <v>0</v>
      </c>
      <c r="L33" s="261">
        <f>'ف 9'!J34</f>
        <v>0</v>
      </c>
      <c r="M33" s="261">
        <f>'ف 10'!J34</f>
        <v>0</v>
      </c>
      <c r="N33" s="14">
        <f t="shared" si="10"/>
        <v>0</v>
      </c>
      <c r="O33" s="205" t="str">
        <f t="shared" si="0"/>
        <v>0</v>
      </c>
      <c r="P33" s="41">
        <f t="shared" si="1"/>
        <v>0</v>
      </c>
      <c r="Q33" s="70" t="str">
        <f t="shared" si="9"/>
        <v>إنتبه</v>
      </c>
      <c r="S33" s="145">
        <f t="shared" si="2"/>
        <v>0</v>
      </c>
      <c r="T33" s="145">
        <f t="shared" si="3"/>
        <v>0</v>
      </c>
      <c r="U33" s="145">
        <f t="shared" si="4"/>
        <v>0</v>
      </c>
      <c r="V33" s="145">
        <f t="shared" si="5"/>
        <v>0</v>
      </c>
      <c r="W33" s="78" t="str">
        <f t="shared" si="6"/>
        <v>0</v>
      </c>
      <c r="X33" s="8" t="str">
        <f t="shared" si="7"/>
        <v>0</v>
      </c>
      <c r="Y33" s="8">
        <f t="shared" si="8"/>
        <v>0</v>
      </c>
    </row>
    <row r="34" spans="1:25" ht="18.75" thickBot="1">
      <c r="A34" s="13" t="str">
        <f>CONCATENATE('بيانات أولية وأسماء الطلاب'!A32)</f>
        <v>26</v>
      </c>
      <c r="B34" s="14" t="str">
        <f>CONCATENATE('بيانات أولية وأسماء الطلاب'!A32:B32)</f>
        <v/>
      </c>
      <c r="C34" s="14" t="str">
        <f>CONCATENATE('بيانات أولية وأسماء الطلاب'!C32)</f>
        <v/>
      </c>
      <c r="D34" s="261">
        <f>'ف 1'!J35</f>
        <v>0</v>
      </c>
      <c r="E34" s="261">
        <f>'ف 2'!J35</f>
        <v>0</v>
      </c>
      <c r="F34" s="261">
        <f>'ف 3'!J35</f>
        <v>0</v>
      </c>
      <c r="G34" s="262">
        <f>'ف 4'!J35</f>
        <v>0</v>
      </c>
      <c r="H34" s="261">
        <f>'ف 5'!J35</f>
        <v>0</v>
      </c>
      <c r="I34" s="261">
        <f>'ف 6'!J35</f>
        <v>0</v>
      </c>
      <c r="J34" s="261">
        <f>'ف 7'!J35</f>
        <v>0</v>
      </c>
      <c r="K34" s="261">
        <f>'ف 8'!J35</f>
        <v>0</v>
      </c>
      <c r="L34" s="261">
        <f>'ف 9'!J35</f>
        <v>0</v>
      </c>
      <c r="M34" s="261">
        <f>'ف 10'!J35</f>
        <v>0</v>
      </c>
      <c r="N34" s="14">
        <f t="shared" si="10"/>
        <v>0</v>
      </c>
      <c r="O34" s="205" t="str">
        <f t="shared" si="0"/>
        <v>0</v>
      </c>
      <c r="P34" s="41">
        <f t="shared" si="1"/>
        <v>0</v>
      </c>
      <c r="Q34" s="70" t="str">
        <f t="shared" si="9"/>
        <v>إنتبه</v>
      </c>
      <c r="S34" s="145">
        <f t="shared" si="2"/>
        <v>0</v>
      </c>
      <c r="T34" s="145">
        <f t="shared" si="3"/>
        <v>0</v>
      </c>
      <c r="U34" s="145">
        <f t="shared" si="4"/>
        <v>0</v>
      </c>
      <c r="V34" s="145">
        <f t="shared" si="5"/>
        <v>0</v>
      </c>
      <c r="W34" s="78" t="str">
        <f t="shared" si="6"/>
        <v>0</v>
      </c>
      <c r="X34" s="8" t="str">
        <f t="shared" si="7"/>
        <v>0</v>
      </c>
      <c r="Y34" s="8">
        <f t="shared" si="8"/>
        <v>0</v>
      </c>
    </row>
    <row r="35" spans="1:25" ht="18.75" thickBot="1">
      <c r="A35" s="13" t="str">
        <f>CONCATENATE('بيانات أولية وأسماء الطلاب'!A33)</f>
        <v>27</v>
      </c>
      <c r="B35" s="14" t="str">
        <f>CONCATENATE('بيانات أولية وأسماء الطلاب'!A33:B33)</f>
        <v/>
      </c>
      <c r="C35" s="14" t="str">
        <f>CONCATENATE('بيانات أولية وأسماء الطلاب'!C33)</f>
        <v/>
      </c>
      <c r="D35" s="261">
        <f>'ف 1'!J36</f>
        <v>0</v>
      </c>
      <c r="E35" s="261">
        <f>'ف 2'!J36</f>
        <v>0</v>
      </c>
      <c r="F35" s="261">
        <f>'ف 3'!J36</f>
        <v>0</v>
      </c>
      <c r="G35" s="262">
        <f>'ف 4'!J36</f>
        <v>0</v>
      </c>
      <c r="H35" s="261">
        <f>'ف 5'!J36</f>
        <v>0</v>
      </c>
      <c r="I35" s="261">
        <f>'ف 6'!J36</f>
        <v>0</v>
      </c>
      <c r="J35" s="261">
        <f>'ف 7'!J36</f>
        <v>0</v>
      </c>
      <c r="K35" s="261">
        <f>'ف 8'!J36</f>
        <v>0</v>
      </c>
      <c r="L35" s="261">
        <f>'ف 9'!J36</f>
        <v>0</v>
      </c>
      <c r="M35" s="261">
        <f>'ف 10'!J36</f>
        <v>0</v>
      </c>
      <c r="N35" s="14">
        <f t="shared" si="10"/>
        <v>0</v>
      </c>
      <c r="O35" s="205" t="str">
        <f t="shared" si="0"/>
        <v>0</v>
      </c>
      <c r="P35" s="41">
        <f t="shared" si="1"/>
        <v>0</v>
      </c>
      <c r="Q35" s="70" t="str">
        <f t="shared" si="9"/>
        <v>إنتبه</v>
      </c>
      <c r="S35" s="145">
        <f t="shared" si="2"/>
        <v>0</v>
      </c>
      <c r="T35" s="145">
        <f t="shared" si="3"/>
        <v>0</v>
      </c>
      <c r="U35" s="145">
        <f t="shared" si="4"/>
        <v>0</v>
      </c>
      <c r="V35" s="145">
        <f t="shared" si="5"/>
        <v>0</v>
      </c>
      <c r="W35" s="78" t="str">
        <f t="shared" si="6"/>
        <v>0</v>
      </c>
      <c r="X35" s="8" t="str">
        <f t="shared" si="7"/>
        <v>0</v>
      </c>
      <c r="Y35" s="8">
        <f t="shared" si="8"/>
        <v>0</v>
      </c>
    </row>
    <row r="36" spans="1:25" ht="18.75" thickBot="1">
      <c r="A36" s="13" t="str">
        <f>CONCATENATE('بيانات أولية وأسماء الطلاب'!A34)</f>
        <v>28</v>
      </c>
      <c r="B36" s="14" t="str">
        <f>CONCATENATE('بيانات أولية وأسماء الطلاب'!A34:B34)</f>
        <v/>
      </c>
      <c r="C36" s="14" t="str">
        <f>CONCATENATE('بيانات أولية وأسماء الطلاب'!C34)</f>
        <v/>
      </c>
      <c r="D36" s="261">
        <f>'ف 1'!J37</f>
        <v>0</v>
      </c>
      <c r="E36" s="261">
        <f>'ف 2'!J37</f>
        <v>0</v>
      </c>
      <c r="F36" s="261">
        <f>'ف 3'!J37</f>
        <v>0</v>
      </c>
      <c r="G36" s="262">
        <f>'ف 4'!J37</f>
        <v>0</v>
      </c>
      <c r="H36" s="261">
        <f>'ف 5'!J37</f>
        <v>0</v>
      </c>
      <c r="I36" s="261">
        <f>'ف 6'!J37</f>
        <v>0</v>
      </c>
      <c r="J36" s="261">
        <f>'ف 7'!J37</f>
        <v>0</v>
      </c>
      <c r="K36" s="261">
        <f>'ف 8'!J37</f>
        <v>0</v>
      </c>
      <c r="L36" s="261">
        <f>'ف 9'!J37</f>
        <v>0</v>
      </c>
      <c r="M36" s="261">
        <f>'ف 10'!J37</f>
        <v>0</v>
      </c>
      <c r="N36" s="14">
        <f t="shared" si="10"/>
        <v>0</v>
      </c>
      <c r="O36" s="205" t="str">
        <f t="shared" si="0"/>
        <v>0</v>
      </c>
      <c r="P36" s="41">
        <f t="shared" si="1"/>
        <v>0</v>
      </c>
      <c r="Q36" s="70" t="str">
        <f t="shared" si="9"/>
        <v>إنتبه</v>
      </c>
      <c r="S36" s="145">
        <f t="shared" si="2"/>
        <v>0</v>
      </c>
      <c r="T36" s="145">
        <f t="shared" si="3"/>
        <v>0</v>
      </c>
      <c r="U36" s="145">
        <f t="shared" si="4"/>
        <v>0</v>
      </c>
      <c r="V36" s="145">
        <f t="shared" si="5"/>
        <v>0</v>
      </c>
      <c r="W36" s="78" t="str">
        <f t="shared" si="6"/>
        <v>0</v>
      </c>
      <c r="X36" s="8" t="str">
        <f t="shared" si="7"/>
        <v>0</v>
      </c>
      <c r="Y36" s="8">
        <f t="shared" si="8"/>
        <v>0</v>
      </c>
    </row>
    <row r="37" spans="1:25" ht="18.75" thickBot="1">
      <c r="A37" s="13" t="str">
        <f>CONCATENATE('بيانات أولية وأسماء الطلاب'!A35)</f>
        <v>29</v>
      </c>
      <c r="B37" s="14" t="str">
        <f>CONCATENATE('بيانات أولية وأسماء الطلاب'!A35:B35)</f>
        <v/>
      </c>
      <c r="C37" s="14" t="str">
        <f>CONCATENATE('بيانات أولية وأسماء الطلاب'!C35)</f>
        <v/>
      </c>
      <c r="D37" s="261">
        <f>'ف 1'!J38</f>
        <v>0</v>
      </c>
      <c r="E37" s="261">
        <f>'ف 2'!J38</f>
        <v>0</v>
      </c>
      <c r="F37" s="261">
        <f>'ف 3'!J38</f>
        <v>0</v>
      </c>
      <c r="G37" s="262">
        <f>'ف 4'!J38</f>
        <v>0</v>
      </c>
      <c r="H37" s="261">
        <f>'ف 5'!J38</f>
        <v>0</v>
      </c>
      <c r="I37" s="261">
        <f>'ف 6'!J38</f>
        <v>0</v>
      </c>
      <c r="J37" s="261">
        <f>'ف 7'!J38</f>
        <v>0</v>
      </c>
      <c r="K37" s="261">
        <f>'ف 8'!J38</f>
        <v>0</v>
      </c>
      <c r="L37" s="261">
        <f>'ف 9'!J38</f>
        <v>0</v>
      </c>
      <c r="M37" s="261">
        <f>'ف 10'!J38</f>
        <v>0</v>
      </c>
      <c r="N37" s="14">
        <f t="shared" si="10"/>
        <v>0</v>
      </c>
      <c r="O37" s="205" t="str">
        <f t="shared" si="0"/>
        <v>0</v>
      </c>
      <c r="P37" s="41">
        <f t="shared" si="1"/>
        <v>0</v>
      </c>
      <c r="Q37" s="70" t="str">
        <f t="shared" si="9"/>
        <v>إنتبه</v>
      </c>
      <c r="S37" s="145">
        <f t="shared" si="2"/>
        <v>0</v>
      </c>
      <c r="T37" s="145">
        <f t="shared" si="3"/>
        <v>0</v>
      </c>
      <c r="U37" s="145">
        <f t="shared" si="4"/>
        <v>0</v>
      </c>
      <c r="V37" s="145">
        <f t="shared" si="5"/>
        <v>0</v>
      </c>
      <c r="W37" s="78" t="str">
        <f t="shared" si="6"/>
        <v>0</v>
      </c>
      <c r="X37" s="8" t="str">
        <f t="shared" si="7"/>
        <v>0</v>
      </c>
      <c r="Y37" s="8">
        <f t="shared" si="8"/>
        <v>0</v>
      </c>
    </row>
    <row r="38" spans="1:25" ht="18.75" thickBot="1">
      <c r="A38" s="13" t="str">
        <f>CONCATENATE('بيانات أولية وأسماء الطلاب'!A36)</f>
        <v>30</v>
      </c>
      <c r="B38" s="14" t="str">
        <f>CONCATENATE('بيانات أولية وأسماء الطلاب'!A36:B36)</f>
        <v/>
      </c>
      <c r="C38" s="14" t="str">
        <f>CONCATENATE('بيانات أولية وأسماء الطلاب'!C36)</f>
        <v/>
      </c>
      <c r="D38" s="261">
        <f>'ف 1'!J39</f>
        <v>0</v>
      </c>
      <c r="E38" s="261">
        <f>'ف 2'!J39</f>
        <v>0</v>
      </c>
      <c r="F38" s="261">
        <f>'ف 3'!J39</f>
        <v>0</v>
      </c>
      <c r="G38" s="262">
        <f>'ف 4'!J39</f>
        <v>0</v>
      </c>
      <c r="H38" s="261">
        <f>'ف 5'!J39</f>
        <v>0</v>
      </c>
      <c r="I38" s="261">
        <f>'ف 6'!J39</f>
        <v>0</v>
      </c>
      <c r="J38" s="261">
        <f>'ف 7'!J39</f>
        <v>0</v>
      </c>
      <c r="K38" s="261">
        <f>'ف 8'!J39</f>
        <v>0</v>
      </c>
      <c r="L38" s="261">
        <f>'ف 9'!J39</f>
        <v>0</v>
      </c>
      <c r="M38" s="261">
        <f>'ف 10'!J39</f>
        <v>0</v>
      </c>
      <c r="N38" s="14">
        <f t="shared" si="10"/>
        <v>0</v>
      </c>
      <c r="O38" s="205" t="str">
        <f t="shared" si="0"/>
        <v>0</v>
      </c>
      <c r="P38" s="41">
        <f t="shared" si="1"/>
        <v>0</v>
      </c>
      <c r="Q38" s="70" t="str">
        <f t="shared" si="9"/>
        <v>إنتبه</v>
      </c>
      <c r="S38" s="145">
        <f t="shared" si="2"/>
        <v>0</v>
      </c>
      <c r="T38" s="145">
        <f t="shared" si="3"/>
        <v>0</v>
      </c>
      <c r="U38" s="145">
        <f t="shared" si="4"/>
        <v>0</v>
      </c>
      <c r="V38" s="145">
        <f t="shared" si="5"/>
        <v>0</v>
      </c>
      <c r="W38" s="78" t="str">
        <f t="shared" si="6"/>
        <v>0</v>
      </c>
      <c r="X38" s="8" t="str">
        <f t="shared" si="7"/>
        <v>0</v>
      </c>
      <c r="Y38" s="8">
        <f t="shared" si="8"/>
        <v>0</v>
      </c>
    </row>
    <row r="39" spans="1:25" ht="18.75" thickBot="1">
      <c r="A39" s="13" t="str">
        <f>CONCATENATE('بيانات أولية وأسماء الطلاب'!A37)</f>
        <v>31</v>
      </c>
      <c r="B39" s="14" t="str">
        <f>CONCATENATE('بيانات أولية وأسماء الطلاب'!A37:B37)</f>
        <v/>
      </c>
      <c r="C39" s="14" t="str">
        <f>CONCATENATE('بيانات أولية وأسماء الطلاب'!C37)</f>
        <v/>
      </c>
      <c r="D39" s="261">
        <f>'ف 1'!J40</f>
        <v>0</v>
      </c>
      <c r="E39" s="261">
        <f>'ف 2'!J40</f>
        <v>0</v>
      </c>
      <c r="F39" s="261">
        <f>'ف 3'!J40</f>
        <v>0</v>
      </c>
      <c r="G39" s="262">
        <f>'ف 4'!J40</f>
        <v>0</v>
      </c>
      <c r="H39" s="261">
        <f>'ف 5'!J40</f>
        <v>0</v>
      </c>
      <c r="I39" s="261">
        <f>'ف 6'!J40</f>
        <v>0</v>
      </c>
      <c r="J39" s="261">
        <f>'ف 7'!J40</f>
        <v>0</v>
      </c>
      <c r="K39" s="261">
        <f>'ف 8'!J40</f>
        <v>0</v>
      </c>
      <c r="L39" s="261">
        <f>'ف 9'!J40</f>
        <v>0</v>
      </c>
      <c r="M39" s="261">
        <f>'ف 10'!J40</f>
        <v>0</v>
      </c>
      <c r="N39" s="14">
        <f t="shared" si="10"/>
        <v>0</v>
      </c>
      <c r="O39" s="205" t="str">
        <f t="shared" si="0"/>
        <v>0</v>
      </c>
      <c r="P39" s="41">
        <f t="shared" si="1"/>
        <v>0</v>
      </c>
      <c r="Q39" s="70" t="str">
        <f t="shared" si="9"/>
        <v>إنتبه</v>
      </c>
      <c r="S39" s="145">
        <f t="shared" si="2"/>
        <v>0</v>
      </c>
      <c r="T39" s="145">
        <f t="shared" si="3"/>
        <v>0</v>
      </c>
      <c r="U39" s="145">
        <f t="shared" si="4"/>
        <v>0</v>
      </c>
      <c r="V39" s="145">
        <f t="shared" si="5"/>
        <v>0</v>
      </c>
      <c r="W39" s="78" t="str">
        <f t="shared" si="6"/>
        <v>0</v>
      </c>
      <c r="X39" s="8" t="str">
        <f t="shared" si="7"/>
        <v>0</v>
      </c>
      <c r="Y39" s="8">
        <f t="shared" si="8"/>
        <v>0</v>
      </c>
    </row>
    <row r="40" spans="1:25" ht="18.75" thickBot="1">
      <c r="A40" s="13" t="str">
        <f>CONCATENATE('بيانات أولية وأسماء الطلاب'!A38)</f>
        <v>32</v>
      </c>
      <c r="B40" s="14" t="str">
        <f>CONCATENATE('بيانات أولية وأسماء الطلاب'!A38:B38)</f>
        <v/>
      </c>
      <c r="C40" s="14" t="str">
        <f>CONCATENATE('بيانات أولية وأسماء الطلاب'!C38)</f>
        <v/>
      </c>
      <c r="D40" s="261">
        <f>'ف 1'!J41</f>
        <v>0</v>
      </c>
      <c r="E40" s="261">
        <f>'ف 2'!J41</f>
        <v>0</v>
      </c>
      <c r="F40" s="261">
        <f>'ف 3'!J41</f>
        <v>0</v>
      </c>
      <c r="G40" s="262">
        <f>'ف 4'!J41</f>
        <v>0</v>
      </c>
      <c r="H40" s="261">
        <f>'ف 5'!J41</f>
        <v>0</v>
      </c>
      <c r="I40" s="261">
        <f>'ف 6'!J41</f>
        <v>0</v>
      </c>
      <c r="J40" s="261">
        <f>'ف 7'!J41</f>
        <v>0</v>
      </c>
      <c r="K40" s="261">
        <f>'ف 8'!J41</f>
        <v>0</v>
      </c>
      <c r="L40" s="261">
        <f>'ف 9'!J41</f>
        <v>0</v>
      </c>
      <c r="M40" s="261">
        <f>'ف 10'!J41</f>
        <v>0</v>
      </c>
      <c r="N40" s="14">
        <f t="shared" si="10"/>
        <v>0</v>
      </c>
      <c r="O40" s="205" t="str">
        <f t="shared" si="0"/>
        <v>0</v>
      </c>
      <c r="P40" s="41">
        <f t="shared" si="1"/>
        <v>0</v>
      </c>
      <c r="Q40" s="70" t="str">
        <f t="shared" si="9"/>
        <v>إنتبه</v>
      </c>
      <c r="S40" s="145">
        <f t="shared" si="2"/>
        <v>0</v>
      </c>
      <c r="T40" s="145">
        <f t="shared" si="3"/>
        <v>0</v>
      </c>
      <c r="U40" s="145">
        <f t="shared" si="4"/>
        <v>0</v>
      </c>
      <c r="V40" s="145">
        <f t="shared" si="5"/>
        <v>0</v>
      </c>
      <c r="W40" s="78" t="str">
        <f t="shared" si="6"/>
        <v>0</v>
      </c>
      <c r="X40" s="8" t="str">
        <f t="shared" si="7"/>
        <v>0</v>
      </c>
      <c r="Y40" s="8">
        <f t="shared" si="8"/>
        <v>0</v>
      </c>
    </row>
    <row r="41" spans="1:25" ht="18.75" thickBot="1">
      <c r="A41" s="13" t="str">
        <f>CONCATENATE('بيانات أولية وأسماء الطلاب'!A39)</f>
        <v>33</v>
      </c>
      <c r="B41" s="14" t="str">
        <f>CONCATENATE('بيانات أولية وأسماء الطلاب'!A39:B39)</f>
        <v/>
      </c>
      <c r="C41" s="14" t="str">
        <f>CONCATENATE('بيانات أولية وأسماء الطلاب'!C39)</f>
        <v/>
      </c>
      <c r="D41" s="261">
        <f>'ف 1'!J42</f>
        <v>0</v>
      </c>
      <c r="E41" s="261">
        <f>'ف 2'!J42</f>
        <v>0</v>
      </c>
      <c r="F41" s="261">
        <f>'ف 3'!J42</f>
        <v>0</v>
      </c>
      <c r="G41" s="262">
        <f>'ف 4'!J42</f>
        <v>0</v>
      </c>
      <c r="H41" s="261">
        <f>'ف 5'!J42</f>
        <v>0</v>
      </c>
      <c r="I41" s="261">
        <f>'ف 6'!J42</f>
        <v>0</v>
      </c>
      <c r="J41" s="261">
        <f>'ف 7'!J42</f>
        <v>0</v>
      </c>
      <c r="K41" s="261">
        <f>'ف 8'!J42</f>
        <v>0</v>
      </c>
      <c r="L41" s="261">
        <f>'ف 9'!J42</f>
        <v>0</v>
      </c>
      <c r="M41" s="261">
        <f>'ف 10'!J42</f>
        <v>0</v>
      </c>
      <c r="N41" s="14">
        <f t="shared" si="10"/>
        <v>0</v>
      </c>
      <c r="O41" s="205" t="str">
        <f t="shared" si="0"/>
        <v>0</v>
      </c>
      <c r="P41" s="41">
        <f t="shared" si="1"/>
        <v>0</v>
      </c>
      <c r="Q41" s="70" t="str">
        <f t="shared" si="9"/>
        <v>إنتبه</v>
      </c>
      <c r="S41" s="145">
        <f t="shared" si="2"/>
        <v>0</v>
      </c>
      <c r="T41" s="145">
        <f t="shared" si="3"/>
        <v>0</v>
      </c>
      <c r="U41" s="145">
        <f t="shared" si="4"/>
        <v>0</v>
      </c>
      <c r="V41" s="145">
        <f t="shared" si="5"/>
        <v>0</v>
      </c>
      <c r="W41" s="78" t="str">
        <f t="shared" si="6"/>
        <v>0</v>
      </c>
      <c r="X41" s="8" t="str">
        <f t="shared" si="7"/>
        <v>0</v>
      </c>
      <c r="Y41" s="8">
        <f t="shared" si="8"/>
        <v>0</v>
      </c>
    </row>
    <row r="42" spans="1:25" ht="18.75" thickBot="1">
      <c r="A42" s="13" t="str">
        <f>CONCATENATE('بيانات أولية وأسماء الطلاب'!A40)</f>
        <v>34</v>
      </c>
      <c r="B42" s="14" t="str">
        <f>CONCATENATE('بيانات أولية وأسماء الطلاب'!A40:B40)</f>
        <v/>
      </c>
      <c r="C42" s="14" t="str">
        <f>CONCATENATE('بيانات أولية وأسماء الطلاب'!C40)</f>
        <v/>
      </c>
      <c r="D42" s="261">
        <f>'ف 1'!J43</f>
        <v>0</v>
      </c>
      <c r="E42" s="261">
        <f>'ف 2'!J43</f>
        <v>0</v>
      </c>
      <c r="F42" s="261">
        <f>'ف 3'!J43</f>
        <v>0</v>
      </c>
      <c r="G42" s="262">
        <f>'ف 4'!J43</f>
        <v>0</v>
      </c>
      <c r="H42" s="261">
        <f>'ف 5'!J43</f>
        <v>0</v>
      </c>
      <c r="I42" s="261">
        <f>'ف 6'!J43</f>
        <v>0</v>
      </c>
      <c r="J42" s="261">
        <f>'ف 7'!J43</f>
        <v>0</v>
      </c>
      <c r="K42" s="261">
        <f>'ف 8'!J43</f>
        <v>0</v>
      </c>
      <c r="L42" s="261">
        <f>'ف 9'!J43</f>
        <v>0</v>
      </c>
      <c r="M42" s="261">
        <f>'ف 10'!J43</f>
        <v>0</v>
      </c>
      <c r="N42" s="14">
        <f t="shared" si="10"/>
        <v>0</v>
      </c>
      <c r="O42" s="205" t="str">
        <f t="shared" si="0"/>
        <v>0</v>
      </c>
      <c r="P42" s="41">
        <f t="shared" si="1"/>
        <v>0</v>
      </c>
      <c r="Q42" s="70" t="str">
        <f t="shared" si="9"/>
        <v>إنتبه</v>
      </c>
      <c r="S42" s="145">
        <f t="shared" si="2"/>
        <v>0</v>
      </c>
      <c r="T42" s="145">
        <f t="shared" si="3"/>
        <v>0</v>
      </c>
      <c r="U42" s="145">
        <f t="shared" si="4"/>
        <v>0</v>
      </c>
      <c r="V42" s="145">
        <f t="shared" si="5"/>
        <v>0</v>
      </c>
      <c r="W42" s="78" t="str">
        <f t="shared" si="6"/>
        <v>0</v>
      </c>
      <c r="X42" s="8" t="str">
        <f t="shared" si="7"/>
        <v>0</v>
      </c>
      <c r="Y42" s="8">
        <f t="shared" si="8"/>
        <v>0</v>
      </c>
    </row>
    <row r="43" spans="1:25" ht="18.75" thickBot="1">
      <c r="A43" s="15" t="str">
        <f>CONCATENATE('بيانات أولية وأسماء الطلاب'!A41)</f>
        <v>35</v>
      </c>
      <c r="B43" s="16" t="str">
        <f>CONCATENATE('بيانات أولية وأسماء الطلاب'!A41:B41)</f>
        <v/>
      </c>
      <c r="C43" s="16" t="str">
        <f>CONCATENATE('بيانات أولية وأسماء الطلاب'!C41)</f>
        <v/>
      </c>
      <c r="D43" s="263">
        <f>'ف 1'!J44</f>
        <v>0</v>
      </c>
      <c r="E43" s="263">
        <f>'ف 2'!J44</f>
        <v>0</v>
      </c>
      <c r="F43" s="263">
        <f>'ف 3'!J44</f>
        <v>0</v>
      </c>
      <c r="G43" s="264">
        <f>'ف 4'!J44</f>
        <v>0</v>
      </c>
      <c r="H43" s="263">
        <f>'ف 5'!J44</f>
        <v>0</v>
      </c>
      <c r="I43" s="263">
        <f>'ف 6'!J44</f>
        <v>0</v>
      </c>
      <c r="J43" s="263">
        <f>'ف 7'!J44</f>
        <v>0</v>
      </c>
      <c r="K43" s="263">
        <f>'ف 8'!J44</f>
        <v>0</v>
      </c>
      <c r="L43" s="263">
        <f>'ف 9'!J44</f>
        <v>0</v>
      </c>
      <c r="M43" s="263">
        <f>'ف 10'!J44</f>
        <v>0</v>
      </c>
      <c r="N43" s="16">
        <f t="shared" si="10"/>
        <v>0</v>
      </c>
      <c r="O43" s="206" t="str">
        <f t="shared" si="0"/>
        <v>0</v>
      </c>
      <c r="P43" s="42">
        <f t="shared" si="1"/>
        <v>0</v>
      </c>
      <c r="Q43" s="70" t="str">
        <f t="shared" si="9"/>
        <v>إنتبه</v>
      </c>
      <c r="S43" s="145">
        <f t="shared" si="2"/>
        <v>0</v>
      </c>
      <c r="T43" s="145">
        <f t="shared" si="3"/>
        <v>0</v>
      </c>
      <c r="U43" s="145">
        <f t="shared" si="4"/>
        <v>0</v>
      </c>
      <c r="V43" s="145">
        <f t="shared" si="5"/>
        <v>0</v>
      </c>
      <c r="W43" s="78" t="str">
        <f t="shared" si="6"/>
        <v>0</v>
      </c>
      <c r="X43" s="8" t="str">
        <f t="shared" si="7"/>
        <v>0</v>
      </c>
      <c r="Y43" s="8">
        <f t="shared" si="8"/>
        <v>0</v>
      </c>
    </row>
    <row r="44" spans="1:25" ht="15" thickBot="1"/>
    <row r="45" spans="1:25" ht="20.25">
      <c r="A45" s="357" t="str">
        <f>CONCATENATE('بيانات أولية وأسماء الطلاب'!$A$43)</f>
        <v>معلم/ة المادة</v>
      </c>
      <c r="B45" s="376"/>
      <c r="D45" s="357" t="str">
        <f>CONCATENATE('بيانات أولية وأسماء الطلاب'!$C$43)</f>
        <v>المراجع/ة</v>
      </c>
      <c r="E45" s="377"/>
      <c r="F45" s="378"/>
      <c r="G45" s="378"/>
      <c r="H45" s="378"/>
      <c r="I45" s="379"/>
      <c r="K45" s="357" t="str">
        <f>CONCATENATE('صحة القراءة 40'!$J$45)</f>
        <v>عضو لجنة الكنترول</v>
      </c>
      <c r="L45" s="377"/>
      <c r="M45" s="378"/>
      <c r="N45" s="378"/>
      <c r="O45" s="378"/>
      <c r="P45" s="379"/>
    </row>
    <row r="46" spans="1:25" ht="15" thickBot="1">
      <c r="A46" s="360"/>
      <c r="B46" s="363"/>
      <c r="D46" s="360"/>
      <c r="E46" s="364"/>
      <c r="F46" s="364"/>
      <c r="G46" s="364"/>
      <c r="H46" s="364"/>
      <c r="I46" s="363"/>
      <c r="K46" s="360"/>
      <c r="L46" s="364"/>
      <c r="M46" s="364"/>
      <c r="N46" s="364"/>
      <c r="O46" s="364"/>
      <c r="P46" s="363"/>
    </row>
  </sheetData>
  <sheetProtection password="CC7D" sheet="1" objects="1" scenarios="1" selectLockedCells="1"/>
  <mergeCells count="36">
    <mergeCell ref="X6:X7"/>
    <mergeCell ref="Y6:Y7"/>
    <mergeCell ref="S6:S7"/>
    <mergeCell ref="T6:T7"/>
    <mergeCell ref="U6:U7"/>
    <mergeCell ref="V6:V7"/>
    <mergeCell ref="W6:W7"/>
    <mergeCell ref="L4:N4"/>
    <mergeCell ref="A46:B46"/>
    <mergeCell ref="D46:I46"/>
    <mergeCell ref="K46:P46"/>
    <mergeCell ref="N6:N7"/>
    <mergeCell ref="A6:A8"/>
    <mergeCell ref="B6:B8"/>
    <mergeCell ref="C6:C8"/>
    <mergeCell ref="P6:P7"/>
    <mergeCell ref="A45:B45"/>
    <mergeCell ref="D45:I45"/>
    <mergeCell ref="K45:P45"/>
    <mergeCell ref="O6:O7"/>
    <mergeCell ref="A3:B3"/>
    <mergeCell ref="A4:B4"/>
    <mergeCell ref="A1:B1"/>
    <mergeCell ref="A2:B2"/>
    <mergeCell ref="Q6:Q7"/>
    <mergeCell ref="D2:K4"/>
    <mergeCell ref="D5:I5"/>
    <mergeCell ref="O5:P5"/>
    <mergeCell ref="L5:N5"/>
    <mergeCell ref="O1:Q1"/>
    <mergeCell ref="O2:Q2"/>
    <mergeCell ref="O3:Q3"/>
    <mergeCell ref="O4:Q4"/>
    <mergeCell ref="L1:N1"/>
    <mergeCell ref="L2:N2"/>
    <mergeCell ref="L3:N3"/>
  </mergeCells>
  <printOptions horizontalCentered="1"/>
  <pageMargins left="0.39370078740157483" right="0.39370078740157483" top="0.35433070866141736" bottom="0.74803149606299213" header="0.31496062992125984" footer="0.31496062992125984"/>
  <pageSetup paperSize="9" scale="95" orientation="landscape" r:id="rId1"/>
  <headerFooter>
    <oddFooter>&amp;Lالتعليم الثانوي نظام المقررات&amp;C &amp;F  &amp;P&amp;R&amp;9إعداد وتصميم / فاطمة الكبسي
الإصدار رقم 3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rightToLeft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7" sqref="D7"/>
    </sheetView>
  </sheetViews>
  <sheetFormatPr defaultRowHeight="14.25"/>
  <cols>
    <col min="1" max="1" width="5" style="8" customWidth="1"/>
    <col min="2" max="2" width="33.5" style="8" customWidth="1"/>
    <col min="3" max="3" width="12.625" style="8" customWidth="1"/>
    <col min="4" max="4" width="5.75" style="8" customWidth="1"/>
    <col min="5" max="5" width="4.75" style="8" customWidth="1"/>
    <col min="6" max="6" width="5.75" style="8" customWidth="1"/>
    <col min="7" max="7" width="6" style="8" customWidth="1"/>
    <col min="8" max="8" width="5.625" style="8" customWidth="1"/>
    <col min="9" max="9" width="5.5" style="8" customWidth="1"/>
    <col min="10" max="10" width="5.625" style="8" customWidth="1"/>
    <col min="11" max="11" width="6" style="8" customWidth="1"/>
    <col min="12" max="12" width="5.25" style="8" customWidth="1"/>
    <col min="13" max="13" width="5.125" style="8" customWidth="1"/>
    <col min="14" max="14" width="5.75" style="8" customWidth="1"/>
    <col min="15" max="15" width="7.125" style="8" customWidth="1"/>
    <col min="16" max="16" width="8" style="8" customWidth="1"/>
    <col min="17" max="17" width="8.875" style="8" customWidth="1"/>
    <col min="18" max="18" width="2" style="8" customWidth="1"/>
    <col min="19" max="23" width="9" style="8" hidden="1" customWidth="1"/>
    <col min="24" max="24" width="25.25" style="8" hidden="1" customWidth="1"/>
    <col min="25" max="25" width="9" style="8" hidden="1" customWidth="1"/>
    <col min="26" max="16384" width="9" style="8"/>
  </cols>
  <sheetData>
    <row r="1" spans="1:25" ht="18">
      <c r="A1" s="349" t="str">
        <f>CONCATENATE('بيانات أولية وأسماء الطلاب'!A1:B1)</f>
        <v>المملكة العربية السعودية</v>
      </c>
      <c r="B1" s="349"/>
      <c r="J1" s="148"/>
      <c r="K1" s="142"/>
      <c r="L1" s="312" t="str">
        <f>CONCATENATE('بيانات أولية وأسماء الطلاب'!C1)</f>
        <v>مقرر مادة</v>
      </c>
      <c r="M1" s="320"/>
      <c r="N1" s="320"/>
      <c r="O1" s="308" t="str">
        <f>CONCATENATE('بيانات أولية وأسماء الطلاب'!D1)</f>
        <v/>
      </c>
      <c r="P1" s="320"/>
      <c r="Q1" s="309"/>
    </row>
    <row r="2" spans="1:25" ht="18">
      <c r="A2" s="349" t="str">
        <f>CONCATENATE('بيانات أولية وأسماء الطلاب'!A2:B2)</f>
        <v>وزارة التربية والتعليم</v>
      </c>
      <c r="B2" s="349"/>
      <c r="D2" s="317" t="s">
        <v>121</v>
      </c>
      <c r="E2" s="390"/>
      <c r="F2" s="390"/>
      <c r="G2" s="390"/>
      <c r="H2" s="390"/>
      <c r="I2" s="390"/>
      <c r="J2" s="390"/>
      <c r="K2" s="391"/>
      <c r="L2" s="314" t="str">
        <f>CONCATENATE('بيانات أولية وأسماء الطلاب'!C2)</f>
        <v>الفصل الدراسي</v>
      </c>
      <c r="M2" s="339"/>
      <c r="N2" s="339"/>
      <c r="O2" s="310" t="str">
        <f>CONCATENATE('بيانات أولية وأسماء الطلاب'!D2)</f>
        <v/>
      </c>
      <c r="P2" s="339"/>
      <c r="Q2" s="311"/>
    </row>
    <row r="3" spans="1:25" ht="18">
      <c r="A3" s="349" t="str">
        <f>CONCATENATE('بيانات أولية وأسماء الطلاب'!A3:B3)</f>
        <v>الإدارة العامة للتربية والتعليم بـ ................</v>
      </c>
      <c r="B3" s="349"/>
      <c r="D3" s="390"/>
      <c r="E3" s="390"/>
      <c r="F3" s="390"/>
      <c r="G3" s="390"/>
      <c r="H3" s="390"/>
      <c r="I3" s="390"/>
      <c r="J3" s="390"/>
      <c r="K3" s="391"/>
      <c r="L3" s="314" t="str">
        <f>CONCATENATE('بيانات أولية وأسماء الطلاب'!C3)</f>
        <v>الشعبة</v>
      </c>
      <c r="M3" s="339"/>
      <c r="N3" s="339"/>
      <c r="O3" s="310" t="str">
        <f>CONCATENATE('بيانات أولية وأسماء الطلاب'!D3)</f>
        <v/>
      </c>
      <c r="P3" s="339"/>
      <c r="Q3" s="311"/>
    </row>
    <row r="4" spans="1:25" ht="18.75" thickBot="1">
      <c r="A4" s="349" t="str">
        <f>CONCATENATE('بيانات أولية وأسماء الطلاب'!A4:B4)</f>
        <v>الثانوية / .....................</v>
      </c>
      <c r="B4" s="349"/>
      <c r="D4" s="390"/>
      <c r="E4" s="390"/>
      <c r="F4" s="390"/>
      <c r="G4" s="390"/>
      <c r="H4" s="390"/>
      <c r="I4" s="390"/>
      <c r="J4" s="390"/>
      <c r="K4" s="391"/>
      <c r="L4" s="316" t="str">
        <f>CONCATENATE('بيانات أولية وأسماء الطلاب'!C4)</f>
        <v>عدد الطلاب / الطالبات</v>
      </c>
      <c r="M4" s="340"/>
      <c r="N4" s="340"/>
      <c r="O4" s="304" t="str">
        <f>CONCATENATE('بيانات أولية وأسماء الطلاب'!D4)</f>
        <v/>
      </c>
      <c r="P4" s="340"/>
      <c r="Q4" s="305"/>
    </row>
    <row r="5" spans="1:25" ht="21" thickBot="1">
      <c r="A5" s="83"/>
      <c r="B5" s="82"/>
      <c r="C5" s="82"/>
      <c r="D5" s="415" t="s">
        <v>122</v>
      </c>
      <c r="E5" s="415"/>
      <c r="F5" s="415"/>
      <c r="G5" s="415"/>
      <c r="H5" s="415"/>
      <c r="I5" s="415"/>
      <c r="J5" s="216">
        <v>10</v>
      </c>
      <c r="K5" s="144"/>
      <c r="L5" s="412"/>
      <c r="M5" s="307"/>
      <c r="N5" s="353"/>
      <c r="O5" s="413" t="s">
        <v>42</v>
      </c>
      <c r="P5" s="414"/>
      <c r="Q5" s="119">
        <f>S7</f>
        <v>0</v>
      </c>
    </row>
    <row r="6" spans="1:25" s="34" customFormat="1" ht="91.5" customHeight="1">
      <c r="A6" s="416" t="str">
        <f>CONCATENATE('بيانات أولية وأسماء الطلاب'!$A$6)</f>
        <v>العدد</v>
      </c>
      <c r="B6" s="418" t="str">
        <f>CONCATENATE('بيانات أولية وأسماء الطلاب'!$B$6)</f>
        <v>اسم الطالب/ة رباعيًا</v>
      </c>
      <c r="C6" s="420" t="str">
        <f>CONCATENATE('بيانات أولية وأسماء الطلاب'!$C$6)</f>
        <v>الرقم الأكاديمي</v>
      </c>
      <c r="D6" s="84" t="s">
        <v>49</v>
      </c>
      <c r="E6" s="84" t="s">
        <v>50</v>
      </c>
      <c r="F6" s="84" t="s">
        <v>51</v>
      </c>
      <c r="G6" s="84" t="s">
        <v>52</v>
      </c>
      <c r="H6" s="84" t="s">
        <v>53</v>
      </c>
      <c r="I6" s="84" t="s">
        <v>54</v>
      </c>
      <c r="J6" s="84" t="s">
        <v>55</v>
      </c>
      <c r="K6" s="84" t="s">
        <v>56</v>
      </c>
      <c r="L6" s="84" t="s">
        <v>57</v>
      </c>
      <c r="M6" s="84" t="s">
        <v>58</v>
      </c>
      <c r="N6" s="37" t="s">
        <v>139</v>
      </c>
      <c r="O6" s="208" t="s">
        <v>140</v>
      </c>
      <c r="P6" s="117" t="s">
        <v>27</v>
      </c>
      <c r="Q6" s="118" t="str">
        <f>CONCATENATE('صحة القراءة 40'!$Q$6)</f>
        <v>ملاحظة رصد الدرجات</v>
      </c>
      <c r="S6" s="147" t="s">
        <v>46</v>
      </c>
      <c r="T6" s="147" t="s">
        <v>108</v>
      </c>
      <c r="U6" s="147" t="s">
        <v>105</v>
      </c>
      <c r="V6" s="147" t="s">
        <v>109</v>
      </c>
      <c r="W6" s="147" t="s">
        <v>110</v>
      </c>
      <c r="X6" s="147" t="s">
        <v>44</v>
      </c>
      <c r="Y6" s="146" t="s">
        <v>45</v>
      </c>
    </row>
    <row r="7" spans="1:25" s="34" customFormat="1" ht="18.75" thickBot="1">
      <c r="A7" s="417"/>
      <c r="B7" s="419"/>
      <c r="C7" s="421"/>
      <c r="D7" s="79"/>
      <c r="E7" s="79"/>
      <c r="F7" s="79"/>
      <c r="G7" s="79"/>
      <c r="H7" s="79"/>
      <c r="I7" s="79"/>
      <c r="J7" s="79"/>
      <c r="K7" s="79"/>
      <c r="L7" s="79"/>
      <c r="M7" s="79"/>
      <c r="N7" s="126">
        <f>SUM(D7:M7)</f>
        <v>0</v>
      </c>
      <c r="O7" s="199" t="str">
        <f>IF(($S$7)&gt;0,(N7/$Q$5),"0")</f>
        <v>0</v>
      </c>
      <c r="P7" s="36">
        <f>FLOOR(O7,0.25)</f>
        <v>0</v>
      </c>
      <c r="Q7" s="120" t="str">
        <f>IF((O7)=$J$5,"0","إنتبه")</f>
        <v>إنتبه</v>
      </c>
      <c r="S7" s="145">
        <f>COUNTIFS(D7:M7,"&gt;0")</f>
        <v>0</v>
      </c>
      <c r="T7" s="145">
        <f>P7</f>
        <v>0</v>
      </c>
      <c r="U7" s="145">
        <f>N7</f>
        <v>0</v>
      </c>
      <c r="V7" s="145">
        <f>COUNTIFS(D7:M7,"&gt;0")*P$7</f>
        <v>0</v>
      </c>
      <c r="W7" s="78" t="str">
        <f>IF(N7&gt;0,(U7/V7),"0")</f>
        <v>0</v>
      </c>
      <c r="X7" s="8" t="str">
        <f>IF(W7&lt;=0,"0",IF(W7&lt;=1%,"لم يتم تقييم الطالب/ة خلال الفترة",IF(W7&lt;=29.99%,"لا يمكن الحكم على مستوى الطالب/ة حاليًّا",IF(W7&lt;=39.99%,"مؤشرات مستوى الطالب/ة ضعيفة جدًا",IF(W7&lt;=49.99%,"مؤشرات مستوى الطالب/ة ضعيفة",IF(W7&lt;=69.99%,"مقبول",IF(W7&lt;=79.99%,"جيد",IF(W7&lt;=89.99%,"جيد جدًا",IF(W7&lt;=94.99%,"ممتاز",IF(W7&lt;=100%,"ممتاز جدًا","0"))))))))))</f>
        <v>0</v>
      </c>
      <c r="Y7" s="8">
        <f>O7-P7</f>
        <v>0</v>
      </c>
    </row>
    <row r="8" spans="1:25" ht="18.75" thickBot="1">
      <c r="A8" s="64" t="str">
        <f>CONCATENATE('بيانات أولية وأسماء الطلاب'!A7)</f>
        <v>1</v>
      </c>
      <c r="B8" s="14" t="str">
        <f>CONCATENATE('بيانات أولية وأسماء الطلاب'!A7:B7)</f>
        <v/>
      </c>
      <c r="C8" s="14" t="str">
        <f>CONCATENATE('بيانات أولية وأسماء الطلاب'!C7)</f>
        <v/>
      </c>
      <c r="D8" s="12">
        <f>'ف 1'!L10</f>
        <v>0</v>
      </c>
      <c r="E8" s="12">
        <f>'ف 2'!L10</f>
        <v>0</v>
      </c>
      <c r="F8" s="12">
        <f>'ف 3'!L10</f>
        <v>0</v>
      </c>
      <c r="G8" s="12">
        <f>'ف 4'!L10</f>
        <v>0</v>
      </c>
      <c r="H8" s="12">
        <f>'ف 5'!L10</f>
        <v>0</v>
      </c>
      <c r="I8" s="12">
        <f>'ف 6'!L10</f>
        <v>0</v>
      </c>
      <c r="J8" s="12">
        <f>'ف 7'!L10</f>
        <v>0</v>
      </c>
      <c r="K8" s="12">
        <f>'ف 8'!L10</f>
        <v>0</v>
      </c>
      <c r="L8" s="12">
        <f>'ف 9'!L10</f>
        <v>0</v>
      </c>
      <c r="M8" s="12">
        <f>'ف 10'!L10</f>
        <v>0</v>
      </c>
      <c r="N8" s="14">
        <f t="shared" ref="N8:N16" si="0">SUM(D8:M8)</f>
        <v>0</v>
      </c>
      <c r="O8" s="209" t="str">
        <f t="shared" ref="O8:O42" si="1">IF(($S$7)&gt;0,(N8/$Q$5),"0")</f>
        <v>0</v>
      </c>
      <c r="P8" s="40">
        <f t="shared" ref="P8:P42" si="2">FLOOR(O8,0.25)</f>
        <v>0</v>
      </c>
      <c r="Q8" s="70" t="str">
        <f>IF((O8)&gt;$J$5,"إنتبه","0")</f>
        <v>إنتبه</v>
      </c>
      <c r="S8" s="145">
        <f t="shared" ref="S8:S42" si="3">COUNTIFS(D8:M8,"&gt;0")</f>
        <v>0</v>
      </c>
      <c r="T8" s="145">
        <f t="shared" ref="T8:T42" si="4">P8</f>
        <v>0</v>
      </c>
      <c r="U8" s="145">
        <f t="shared" ref="U8:U42" si="5">N8</f>
        <v>0</v>
      </c>
      <c r="V8" s="145">
        <f t="shared" ref="V8:V42" si="6">COUNTIFS(D8:M8,"&gt;0")*P$7</f>
        <v>0</v>
      </c>
      <c r="W8" s="78" t="str">
        <f>IF(V8=0,"0",IF(N8&gt;0,(U8/V8),"0"))</f>
        <v>0</v>
      </c>
      <c r="X8" s="8" t="str">
        <f t="shared" ref="X8:X42" si="7">IF(W8&lt;=0,"0",IF(W8&lt;=1%,"لم يتم تقييم الطالب/ة خلال الفترة",IF(W8&lt;=29.99%,"لا يمكن الحكم على مستوى الطالب/ة حاليًّا",IF(W8&lt;=39.99%,"مؤشرات مستوى الطالب/ة ضعيفة جدًا",IF(W8&lt;=49.99%,"مؤشرات مستوى الطالب/ة ضعيفة",IF(W8&lt;=69.99%,"مقبول",IF(W8&lt;=79.99%,"جيد",IF(W8&lt;=89.99%,"جيد جدًا",IF(W8&lt;=94.99%,"ممتاز",IF(W8&lt;=100%,"ممتاز جدًا","0"))))))))))</f>
        <v>0</v>
      </c>
      <c r="Y8" s="8">
        <f t="shared" ref="Y8:Y42" si="8">O8-P8</f>
        <v>0</v>
      </c>
    </row>
    <row r="9" spans="1:25" ht="18.75" thickBot="1">
      <c r="A9" s="64" t="str">
        <f>CONCATENATE('بيانات أولية وأسماء الطلاب'!A8)</f>
        <v>2</v>
      </c>
      <c r="B9" s="14" t="str">
        <f>CONCATENATE('بيانات أولية وأسماء الطلاب'!A8:B8)</f>
        <v/>
      </c>
      <c r="C9" s="14" t="str">
        <f>CONCATENATE('بيانات أولية وأسماء الطلاب'!C8)</f>
        <v/>
      </c>
      <c r="D9" s="14">
        <f>'ف 1'!L11</f>
        <v>0</v>
      </c>
      <c r="E9" s="14">
        <f>'ف 2'!L11</f>
        <v>0</v>
      </c>
      <c r="F9" s="14">
        <f>'ف 3'!L11</f>
        <v>0</v>
      </c>
      <c r="G9" s="14">
        <f>'ف 4'!L11</f>
        <v>0</v>
      </c>
      <c r="H9" s="14">
        <f>'ف 5'!L11</f>
        <v>0</v>
      </c>
      <c r="I9" s="14">
        <f>'ف 6'!L11</f>
        <v>0</v>
      </c>
      <c r="J9" s="14">
        <f>'ف 7'!L11</f>
        <v>0</v>
      </c>
      <c r="K9" s="14">
        <f>'ف 8'!L11</f>
        <v>0</v>
      </c>
      <c r="L9" s="14">
        <f>'ف 9'!L11</f>
        <v>0</v>
      </c>
      <c r="M9" s="14">
        <f>'ف 10'!L11</f>
        <v>0</v>
      </c>
      <c r="N9" s="14">
        <f t="shared" si="0"/>
        <v>0</v>
      </c>
      <c r="O9" s="210" t="str">
        <f t="shared" si="1"/>
        <v>0</v>
      </c>
      <c r="P9" s="41">
        <f t="shared" si="2"/>
        <v>0</v>
      </c>
      <c r="Q9" s="70" t="str">
        <f t="shared" ref="Q9:Q42" si="9">IF((O9)&gt;$J$5,"إنتبه","0")</f>
        <v>إنتبه</v>
      </c>
      <c r="S9" s="145">
        <f t="shared" si="3"/>
        <v>0</v>
      </c>
      <c r="T9" s="145">
        <f t="shared" si="4"/>
        <v>0</v>
      </c>
      <c r="U9" s="145">
        <f t="shared" si="5"/>
        <v>0</v>
      </c>
      <c r="V9" s="145">
        <f t="shared" si="6"/>
        <v>0</v>
      </c>
      <c r="W9" s="78" t="str">
        <f t="shared" ref="W9:W42" si="10">IF(V9=0,"0",IF(N9&gt;0,(U9/V9),"0"))</f>
        <v>0</v>
      </c>
      <c r="X9" s="8" t="str">
        <f t="shared" si="7"/>
        <v>0</v>
      </c>
      <c r="Y9" s="8">
        <f t="shared" si="8"/>
        <v>0</v>
      </c>
    </row>
    <row r="10" spans="1:25" ht="18.75" thickBot="1">
      <c r="A10" s="64" t="str">
        <f>CONCATENATE('بيانات أولية وأسماء الطلاب'!A9)</f>
        <v>3</v>
      </c>
      <c r="B10" s="14" t="str">
        <f>CONCATENATE('بيانات أولية وأسماء الطلاب'!A9:B9)</f>
        <v/>
      </c>
      <c r="C10" s="14" t="str">
        <f>CONCATENATE('بيانات أولية وأسماء الطلاب'!C9)</f>
        <v/>
      </c>
      <c r="D10" s="14">
        <f>'ف 1'!L12</f>
        <v>0</v>
      </c>
      <c r="E10" s="14">
        <f>'ف 2'!L12</f>
        <v>0</v>
      </c>
      <c r="F10" s="14">
        <f>'ف 3'!L12</f>
        <v>0</v>
      </c>
      <c r="G10" s="14">
        <f>'ف 4'!L12</f>
        <v>0</v>
      </c>
      <c r="H10" s="14">
        <f>'ف 5'!L12</f>
        <v>0</v>
      </c>
      <c r="I10" s="14">
        <f>'ف 6'!L12</f>
        <v>0</v>
      </c>
      <c r="J10" s="14">
        <f>'ف 7'!L12</f>
        <v>0</v>
      </c>
      <c r="K10" s="14">
        <f>'ف 8'!L12</f>
        <v>0</v>
      </c>
      <c r="L10" s="14">
        <f>'ف 9'!L12</f>
        <v>0</v>
      </c>
      <c r="M10" s="14">
        <f>'ف 10'!L12</f>
        <v>0</v>
      </c>
      <c r="N10" s="14">
        <f t="shared" si="0"/>
        <v>0</v>
      </c>
      <c r="O10" s="210" t="str">
        <f t="shared" si="1"/>
        <v>0</v>
      </c>
      <c r="P10" s="41">
        <f t="shared" si="2"/>
        <v>0</v>
      </c>
      <c r="Q10" s="70" t="str">
        <f t="shared" si="9"/>
        <v>إنتبه</v>
      </c>
      <c r="S10" s="145">
        <f t="shared" si="3"/>
        <v>0</v>
      </c>
      <c r="T10" s="145">
        <f t="shared" si="4"/>
        <v>0</v>
      </c>
      <c r="U10" s="145">
        <f t="shared" si="5"/>
        <v>0</v>
      </c>
      <c r="V10" s="145">
        <f t="shared" si="6"/>
        <v>0</v>
      </c>
      <c r="W10" s="78" t="str">
        <f t="shared" si="10"/>
        <v>0</v>
      </c>
      <c r="X10" s="8" t="str">
        <f t="shared" si="7"/>
        <v>0</v>
      </c>
      <c r="Y10" s="8">
        <f t="shared" si="8"/>
        <v>0</v>
      </c>
    </row>
    <row r="11" spans="1:25" ht="18.75" thickBot="1">
      <c r="A11" s="64" t="str">
        <f>CONCATENATE('بيانات أولية وأسماء الطلاب'!A10)</f>
        <v>4</v>
      </c>
      <c r="B11" s="14" t="str">
        <f>CONCATENATE('بيانات أولية وأسماء الطلاب'!A10:B10)</f>
        <v/>
      </c>
      <c r="C11" s="14" t="str">
        <f>CONCATENATE('بيانات أولية وأسماء الطلاب'!C10)</f>
        <v/>
      </c>
      <c r="D11" s="14">
        <f>'ف 1'!L13</f>
        <v>0</v>
      </c>
      <c r="E11" s="14">
        <f>'ف 2'!L13</f>
        <v>0</v>
      </c>
      <c r="F11" s="14">
        <f>'ف 3'!L13</f>
        <v>0</v>
      </c>
      <c r="G11" s="14">
        <f>'ف 4'!L13</f>
        <v>0</v>
      </c>
      <c r="H11" s="14">
        <f>'ف 5'!L13</f>
        <v>0</v>
      </c>
      <c r="I11" s="14">
        <f>'ف 6'!L13</f>
        <v>0</v>
      </c>
      <c r="J11" s="14">
        <f>'ف 7'!L13</f>
        <v>0</v>
      </c>
      <c r="K11" s="14">
        <f>'ف 8'!L13</f>
        <v>0</v>
      </c>
      <c r="L11" s="14">
        <f>'ف 9'!L13</f>
        <v>0</v>
      </c>
      <c r="M11" s="14">
        <f>'ف 10'!L13</f>
        <v>0</v>
      </c>
      <c r="N11" s="14">
        <f t="shared" si="0"/>
        <v>0</v>
      </c>
      <c r="O11" s="210" t="str">
        <f t="shared" si="1"/>
        <v>0</v>
      </c>
      <c r="P11" s="41">
        <f t="shared" si="2"/>
        <v>0</v>
      </c>
      <c r="Q11" s="70" t="str">
        <f t="shared" si="9"/>
        <v>إنتبه</v>
      </c>
      <c r="S11" s="145">
        <f t="shared" si="3"/>
        <v>0</v>
      </c>
      <c r="T11" s="145">
        <f t="shared" si="4"/>
        <v>0</v>
      </c>
      <c r="U11" s="145">
        <f t="shared" si="5"/>
        <v>0</v>
      </c>
      <c r="V11" s="145">
        <f t="shared" si="6"/>
        <v>0</v>
      </c>
      <c r="W11" s="78" t="str">
        <f t="shared" si="10"/>
        <v>0</v>
      </c>
      <c r="X11" s="8" t="str">
        <f t="shared" si="7"/>
        <v>0</v>
      </c>
      <c r="Y11" s="8">
        <f t="shared" si="8"/>
        <v>0</v>
      </c>
    </row>
    <row r="12" spans="1:25" ht="18.75" thickBot="1">
      <c r="A12" s="64" t="str">
        <f>CONCATENATE('بيانات أولية وأسماء الطلاب'!A11)</f>
        <v>5</v>
      </c>
      <c r="B12" s="14" t="str">
        <f>CONCATENATE('بيانات أولية وأسماء الطلاب'!A11:B11)</f>
        <v/>
      </c>
      <c r="C12" s="14" t="str">
        <f>CONCATENATE('بيانات أولية وأسماء الطلاب'!C11)</f>
        <v/>
      </c>
      <c r="D12" s="14">
        <f>'ف 1'!L14</f>
        <v>0</v>
      </c>
      <c r="E12" s="14">
        <f>'ف 2'!L14</f>
        <v>0</v>
      </c>
      <c r="F12" s="14">
        <f>'ف 3'!L14</f>
        <v>0</v>
      </c>
      <c r="G12" s="14">
        <f>'ف 4'!L14</f>
        <v>0</v>
      </c>
      <c r="H12" s="14">
        <f>'ف 5'!L14</f>
        <v>0</v>
      </c>
      <c r="I12" s="14">
        <f>'ف 6'!L14</f>
        <v>0</v>
      </c>
      <c r="J12" s="14">
        <f>'ف 7'!L14</f>
        <v>0</v>
      </c>
      <c r="K12" s="14">
        <f>'ف 8'!L14</f>
        <v>0</v>
      </c>
      <c r="L12" s="14">
        <f>'ف 9'!L14</f>
        <v>0</v>
      </c>
      <c r="M12" s="14">
        <f>'ف 10'!L14</f>
        <v>0</v>
      </c>
      <c r="N12" s="14">
        <f t="shared" si="0"/>
        <v>0</v>
      </c>
      <c r="O12" s="210" t="str">
        <f t="shared" si="1"/>
        <v>0</v>
      </c>
      <c r="P12" s="41">
        <f t="shared" si="2"/>
        <v>0</v>
      </c>
      <c r="Q12" s="70" t="str">
        <f t="shared" si="9"/>
        <v>إنتبه</v>
      </c>
      <c r="S12" s="145">
        <f t="shared" si="3"/>
        <v>0</v>
      </c>
      <c r="T12" s="145">
        <f t="shared" si="4"/>
        <v>0</v>
      </c>
      <c r="U12" s="145">
        <f t="shared" si="5"/>
        <v>0</v>
      </c>
      <c r="V12" s="145">
        <f t="shared" si="6"/>
        <v>0</v>
      </c>
      <c r="W12" s="78" t="str">
        <f t="shared" si="10"/>
        <v>0</v>
      </c>
      <c r="X12" s="8" t="str">
        <f t="shared" si="7"/>
        <v>0</v>
      </c>
      <c r="Y12" s="8">
        <f t="shared" si="8"/>
        <v>0</v>
      </c>
    </row>
    <row r="13" spans="1:25" ht="18.75" thickBot="1">
      <c r="A13" s="64" t="str">
        <f>CONCATENATE('بيانات أولية وأسماء الطلاب'!A12)</f>
        <v>6</v>
      </c>
      <c r="B13" s="14" t="str">
        <f>CONCATENATE('بيانات أولية وأسماء الطلاب'!A12:B12)</f>
        <v/>
      </c>
      <c r="C13" s="14" t="str">
        <f>CONCATENATE('بيانات أولية وأسماء الطلاب'!C12)</f>
        <v/>
      </c>
      <c r="D13" s="14">
        <f>'ف 1'!L15</f>
        <v>0</v>
      </c>
      <c r="E13" s="14">
        <f>'ف 2'!L15</f>
        <v>0</v>
      </c>
      <c r="F13" s="14">
        <f>'ف 3'!L15</f>
        <v>0</v>
      </c>
      <c r="G13" s="14">
        <f>'ف 4'!L15</f>
        <v>0</v>
      </c>
      <c r="H13" s="14">
        <f>'ف 5'!L15</f>
        <v>0</v>
      </c>
      <c r="I13" s="14">
        <f>'ف 6'!L15</f>
        <v>0</v>
      </c>
      <c r="J13" s="14">
        <f>'ف 7'!L15</f>
        <v>0</v>
      </c>
      <c r="K13" s="14">
        <f>'ف 8'!L15</f>
        <v>0</v>
      </c>
      <c r="L13" s="14">
        <f>'ف 9'!L15</f>
        <v>0</v>
      </c>
      <c r="M13" s="14">
        <f>'ف 10'!L15</f>
        <v>0</v>
      </c>
      <c r="N13" s="14">
        <f t="shared" si="0"/>
        <v>0</v>
      </c>
      <c r="O13" s="210" t="str">
        <f t="shared" si="1"/>
        <v>0</v>
      </c>
      <c r="P13" s="41">
        <f t="shared" si="2"/>
        <v>0</v>
      </c>
      <c r="Q13" s="70" t="str">
        <f t="shared" si="9"/>
        <v>إنتبه</v>
      </c>
      <c r="S13" s="145">
        <f t="shared" si="3"/>
        <v>0</v>
      </c>
      <c r="T13" s="145">
        <f t="shared" si="4"/>
        <v>0</v>
      </c>
      <c r="U13" s="145">
        <f t="shared" si="5"/>
        <v>0</v>
      </c>
      <c r="V13" s="145">
        <f t="shared" si="6"/>
        <v>0</v>
      </c>
      <c r="W13" s="78" t="str">
        <f t="shared" si="10"/>
        <v>0</v>
      </c>
      <c r="X13" s="8" t="str">
        <f t="shared" si="7"/>
        <v>0</v>
      </c>
      <c r="Y13" s="8">
        <f t="shared" si="8"/>
        <v>0</v>
      </c>
    </row>
    <row r="14" spans="1:25" ht="18.75" thickBot="1">
      <c r="A14" s="64" t="str">
        <f>CONCATENATE('بيانات أولية وأسماء الطلاب'!A13)</f>
        <v>7</v>
      </c>
      <c r="B14" s="14" t="str">
        <f>CONCATENATE('بيانات أولية وأسماء الطلاب'!A13:B13)</f>
        <v/>
      </c>
      <c r="C14" s="14" t="str">
        <f>CONCATENATE('بيانات أولية وأسماء الطلاب'!C13)</f>
        <v/>
      </c>
      <c r="D14" s="14">
        <f>'ف 1'!L16</f>
        <v>0</v>
      </c>
      <c r="E14" s="14">
        <f>'ف 2'!L16</f>
        <v>0</v>
      </c>
      <c r="F14" s="14">
        <f>'ف 3'!L16</f>
        <v>0</v>
      </c>
      <c r="G14" s="14">
        <f>'ف 4'!L16</f>
        <v>0</v>
      </c>
      <c r="H14" s="14">
        <f>'ف 5'!L16</f>
        <v>0</v>
      </c>
      <c r="I14" s="14">
        <f>'ف 6'!L16</f>
        <v>0</v>
      </c>
      <c r="J14" s="14">
        <f>'ف 7'!L16</f>
        <v>0</v>
      </c>
      <c r="K14" s="14">
        <f>'ف 8'!L16</f>
        <v>0</v>
      </c>
      <c r="L14" s="14">
        <f>'ف 9'!L16</f>
        <v>0</v>
      </c>
      <c r="M14" s="14">
        <f>'ف 10'!L16</f>
        <v>0</v>
      </c>
      <c r="N14" s="14">
        <f t="shared" si="0"/>
        <v>0</v>
      </c>
      <c r="O14" s="210" t="str">
        <f t="shared" si="1"/>
        <v>0</v>
      </c>
      <c r="P14" s="41">
        <f t="shared" si="2"/>
        <v>0</v>
      </c>
      <c r="Q14" s="70" t="str">
        <f t="shared" si="9"/>
        <v>إنتبه</v>
      </c>
      <c r="S14" s="145">
        <f t="shared" si="3"/>
        <v>0</v>
      </c>
      <c r="T14" s="145">
        <f t="shared" si="4"/>
        <v>0</v>
      </c>
      <c r="U14" s="145">
        <f t="shared" si="5"/>
        <v>0</v>
      </c>
      <c r="V14" s="145">
        <f t="shared" si="6"/>
        <v>0</v>
      </c>
      <c r="W14" s="78" t="str">
        <f t="shared" si="10"/>
        <v>0</v>
      </c>
      <c r="X14" s="8" t="str">
        <f t="shared" si="7"/>
        <v>0</v>
      </c>
      <c r="Y14" s="8">
        <f t="shared" si="8"/>
        <v>0</v>
      </c>
    </row>
    <row r="15" spans="1:25" ht="18.75" thickBot="1">
      <c r="A15" s="64" t="str">
        <f>CONCATENATE('بيانات أولية وأسماء الطلاب'!A14)</f>
        <v>8</v>
      </c>
      <c r="B15" s="14" t="str">
        <f>CONCATENATE('بيانات أولية وأسماء الطلاب'!A14:B14)</f>
        <v/>
      </c>
      <c r="C15" s="14" t="str">
        <f>CONCATENATE('بيانات أولية وأسماء الطلاب'!C14)</f>
        <v/>
      </c>
      <c r="D15" s="14">
        <f>'ف 1'!L17</f>
        <v>0</v>
      </c>
      <c r="E15" s="14">
        <f>'ف 2'!L17</f>
        <v>0</v>
      </c>
      <c r="F15" s="14">
        <f>'ف 3'!L17</f>
        <v>0</v>
      </c>
      <c r="G15" s="14">
        <f>'ف 4'!L17</f>
        <v>0</v>
      </c>
      <c r="H15" s="14">
        <f>'ف 5'!L17</f>
        <v>0</v>
      </c>
      <c r="I15" s="14">
        <f>'ف 6'!L17</f>
        <v>0</v>
      </c>
      <c r="J15" s="14">
        <f>'ف 7'!L17</f>
        <v>0</v>
      </c>
      <c r="K15" s="14">
        <f>'ف 8'!L17</f>
        <v>0</v>
      </c>
      <c r="L15" s="14">
        <f>'ف 9'!L17</f>
        <v>0</v>
      </c>
      <c r="M15" s="14">
        <f>'ف 10'!L17</f>
        <v>0</v>
      </c>
      <c r="N15" s="14">
        <f t="shared" si="0"/>
        <v>0</v>
      </c>
      <c r="O15" s="210" t="str">
        <f t="shared" si="1"/>
        <v>0</v>
      </c>
      <c r="P15" s="41">
        <f t="shared" si="2"/>
        <v>0</v>
      </c>
      <c r="Q15" s="70" t="str">
        <f t="shared" si="9"/>
        <v>إنتبه</v>
      </c>
      <c r="S15" s="145">
        <f t="shared" si="3"/>
        <v>0</v>
      </c>
      <c r="T15" s="145">
        <f t="shared" si="4"/>
        <v>0</v>
      </c>
      <c r="U15" s="145">
        <f t="shared" si="5"/>
        <v>0</v>
      </c>
      <c r="V15" s="145">
        <f t="shared" si="6"/>
        <v>0</v>
      </c>
      <c r="W15" s="78" t="str">
        <f t="shared" si="10"/>
        <v>0</v>
      </c>
      <c r="X15" s="8" t="str">
        <f t="shared" si="7"/>
        <v>0</v>
      </c>
      <c r="Y15" s="8">
        <f t="shared" si="8"/>
        <v>0</v>
      </c>
    </row>
    <row r="16" spans="1:25" ht="18.75" thickBot="1">
      <c r="A16" s="64" t="str">
        <f>CONCATENATE('بيانات أولية وأسماء الطلاب'!A15)</f>
        <v>9</v>
      </c>
      <c r="B16" s="14" t="str">
        <f>CONCATENATE('بيانات أولية وأسماء الطلاب'!A15:B15)</f>
        <v/>
      </c>
      <c r="C16" s="14" t="str">
        <f>CONCATENATE('بيانات أولية وأسماء الطلاب'!C15)</f>
        <v/>
      </c>
      <c r="D16" s="14">
        <f>'ف 1'!L18</f>
        <v>0</v>
      </c>
      <c r="E16" s="14">
        <f>'ف 2'!L18</f>
        <v>0</v>
      </c>
      <c r="F16" s="14">
        <f>'ف 3'!L18</f>
        <v>0</v>
      </c>
      <c r="G16" s="14">
        <f>'ف 4'!L18</f>
        <v>0</v>
      </c>
      <c r="H16" s="14">
        <f>'ف 5'!L18</f>
        <v>0</v>
      </c>
      <c r="I16" s="14">
        <f>'ف 6'!L18</f>
        <v>0</v>
      </c>
      <c r="J16" s="14">
        <f>'ف 7'!L18</f>
        <v>0</v>
      </c>
      <c r="K16" s="14">
        <f>'ف 8'!L18</f>
        <v>0</v>
      </c>
      <c r="L16" s="14">
        <f>'ف 9'!L18</f>
        <v>0</v>
      </c>
      <c r="M16" s="14">
        <f>'ف 10'!L18</f>
        <v>0</v>
      </c>
      <c r="N16" s="14">
        <f t="shared" si="0"/>
        <v>0</v>
      </c>
      <c r="O16" s="210" t="str">
        <f t="shared" si="1"/>
        <v>0</v>
      </c>
      <c r="P16" s="41">
        <f t="shared" si="2"/>
        <v>0</v>
      </c>
      <c r="Q16" s="70" t="str">
        <f t="shared" si="9"/>
        <v>إنتبه</v>
      </c>
      <c r="S16" s="145">
        <f t="shared" si="3"/>
        <v>0</v>
      </c>
      <c r="T16" s="145">
        <f t="shared" si="4"/>
        <v>0</v>
      </c>
      <c r="U16" s="145">
        <f t="shared" si="5"/>
        <v>0</v>
      </c>
      <c r="V16" s="145">
        <f t="shared" si="6"/>
        <v>0</v>
      </c>
      <c r="W16" s="78" t="str">
        <f t="shared" si="10"/>
        <v>0</v>
      </c>
      <c r="X16" s="8" t="str">
        <f t="shared" si="7"/>
        <v>0</v>
      </c>
      <c r="Y16" s="8">
        <f t="shared" si="8"/>
        <v>0</v>
      </c>
    </row>
    <row r="17" spans="1:25" ht="18.75" thickBot="1">
      <c r="A17" s="64" t="str">
        <f>CONCATENATE('بيانات أولية وأسماء الطلاب'!A16)</f>
        <v>10</v>
      </c>
      <c r="B17" s="14" t="str">
        <f>CONCATENATE('بيانات أولية وأسماء الطلاب'!A16:B16)</f>
        <v/>
      </c>
      <c r="C17" s="14" t="str">
        <f>CONCATENATE('بيانات أولية وأسماء الطلاب'!C16)</f>
        <v/>
      </c>
      <c r="D17" s="14">
        <f>'ف 1'!L19</f>
        <v>0</v>
      </c>
      <c r="E17" s="14">
        <f>'ف 2'!L19</f>
        <v>0</v>
      </c>
      <c r="F17" s="14">
        <f>'ف 3'!L19</f>
        <v>0</v>
      </c>
      <c r="G17" s="14">
        <f>'ف 4'!L19</f>
        <v>0</v>
      </c>
      <c r="H17" s="14">
        <f>'ف 5'!L19</f>
        <v>0</v>
      </c>
      <c r="I17" s="14">
        <f>'ف 6'!L19</f>
        <v>0</v>
      </c>
      <c r="J17" s="14">
        <f>'ف 7'!L19</f>
        <v>0</v>
      </c>
      <c r="K17" s="14">
        <f>'ف 8'!L19</f>
        <v>0</v>
      </c>
      <c r="L17" s="14">
        <f>'ف 9'!L19</f>
        <v>0</v>
      </c>
      <c r="M17" s="14">
        <f>'ف 10'!L19</f>
        <v>0</v>
      </c>
      <c r="N17" s="14">
        <f t="shared" ref="N17:N42" si="11">SUM(D17:M17)</f>
        <v>0</v>
      </c>
      <c r="O17" s="210" t="str">
        <f t="shared" si="1"/>
        <v>0</v>
      </c>
      <c r="P17" s="41">
        <f t="shared" si="2"/>
        <v>0</v>
      </c>
      <c r="Q17" s="70" t="str">
        <f t="shared" si="9"/>
        <v>إنتبه</v>
      </c>
      <c r="S17" s="145">
        <f t="shared" si="3"/>
        <v>0</v>
      </c>
      <c r="T17" s="145">
        <f t="shared" si="4"/>
        <v>0</v>
      </c>
      <c r="U17" s="145">
        <f t="shared" si="5"/>
        <v>0</v>
      </c>
      <c r="V17" s="145">
        <f t="shared" si="6"/>
        <v>0</v>
      </c>
      <c r="W17" s="78" t="str">
        <f t="shared" si="10"/>
        <v>0</v>
      </c>
      <c r="X17" s="8" t="str">
        <f t="shared" si="7"/>
        <v>0</v>
      </c>
      <c r="Y17" s="8">
        <f t="shared" si="8"/>
        <v>0</v>
      </c>
    </row>
    <row r="18" spans="1:25" ht="18.75" thickBot="1">
      <c r="A18" s="64" t="str">
        <f>CONCATENATE('بيانات أولية وأسماء الطلاب'!A17)</f>
        <v>11</v>
      </c>
      <c r="B18" s="14" t="str">
        <f>CONCATENATE('بيانات أولية وأسماء الطلاب'!A17:B17)</f>
        <v/>
      </c>
      <c r="C18" s="14" t="str">
        <f>CONCATENATE('بيانات أولية وأسماء الطلاب'!C17)</f>
        <v/>
      </c>
      <c r="D18" s="14">
        <f>'ف 1'!L20</f>
        <v>0</v>
      </c>
      <c r="E18" s="14">
        <f>'ف 2'!L20</f>
        <v>0</v>
      </c>
      <c r="F18" s="14">
        <f>'ف 3'!L20</f>
        <v>0</v>
      </c>
      <c r="G18" s="14">
        <f>'ف 4'!L20</f>
        <v>0</v>
      </c>
      <c r="H18" s="14">
        <f>'ف 5'!L20</f>
        <v>0</v>
      </c>
      <c r="I18" s="14">
        <f>'ف 6'!L20</f>
        <v>0</v>
      </c>
      <c r="J18" s="14">
        <f>'ف 7'!L20</f>
        <v>0</v>
      </c>
      <c r="K18" s="14">
        <f>'ف 8'!L20</f>
        <v>0</v>
      </c>
      <c r="L18" s="14">
        <f>'ف 9'!L20</f>
        <v>0</v>
      </c>
      <c r="M18" s="14">
        <f>'ف 10'!L20</f>
        <v>0</v>
      </c>
      <c r="N18" s="14">
        <f t="shared" si="11"/>
        <v>0</v>
      </c>
      <c r="O18" s="210" t="str">
        <f t="shared" si="1"/>
        <v>0</v>
      </c>
      <c r="P18" s="41">
        <f t="shared" si="2"/>
        <v>0</v>
      </c>
      <c r="Q18" s="70" t="str">
        <f t="shared" si="9"/>
        <v>إنتبه</v>
      </c>
      <c r="S18" s="145">
        <f t="shared" si="3"/>
        <v>0</v>
      </c>
      <c r="T18" s="145">
        <f t="shared" si="4"/>
        <v>0</v>
      </c>
      <c r="U18" s="145">
        <f t="shared" si="5"/>
        <v>0</v>
      </c>
      <c r="V18" s="145">
        <f t="shared" si="6"/>
        <v>0</v>
      </c>
      <c r="W18" s="78" t="str">
        <f t="shared" si="10"/>
        <v>0</v>
      </c>
      <c r="X18" s="8" t="str">
        <f t="shared" si="7"/>
        <v>0</v>
      </c>
      <c r="Y18" s="8">
        <f t="shared" si="8"/>
        <v>0</v>
      </c>
    </row>
    <row r="19" spans="1:25" ht="18.75" thickBot="1">
      <c r="A19" s="64" t="str">
        <f>CONCATENATE('بيانات أولية وأسماء الطلاب'!A18)</f>
        <v>12</v>
      </c>
      <c r="B19" s="14" t="str">
        <f>CONCATENATE('بيانات أولية وأسماء الطلاب'!A18:B18)</f>
        <v/>
      </c>
      <c r="C19" s="14" t="str">
        <f>CONCATENATE('بيانات أولية وأسماء الطلاب'!C18)</f>
        <v/>
      </c>
      <c r="D19" s="14">
        <f>'ف 1'!L21</f>
        <v>0</v>
      </c>
      <c r="E19" s="14">
        <f>'ف 2'!L21</f>
        <v>0</v>
      </c>
      <c r="F19" s="14">
        <f>'ف 3'!L21</f>
        <v>0</v>
      </c>
      <c r="G19" s="14">
        <f>'ف 4'!L21</f>
        <v>0</v>
      </c>
      <c r="H19" s="14">
        <f>'ف 5'!L21</f>
        <v>0</v>
      </c>
      <c r="I19" s="14">
        <f>'ف 6'!L21</f>
        <v>0</v>
      </c>
      <c r="J19" s="14">
        <f>'ف 7'!L21</f>
        <v>0</v>
      </c>
      <c r="K19" s="14">
        <f>'ف 8'!L21</f>
        <v>0</v>
      </c>
      <c r="L19" s="14">
        <f>'ف 9'!L21</f>
        <v>0</v>
      </c>
      <c r="M19" s="14">
        <f>'ف 10'!L21</f>
        <v>0</v>
      </c>
      <c r="N19" s="14">
        <f t="shared" si="11"/>
        <v>0</v>
      </c>
      <c r="O19" s="210" t="str">
        <f t="shared" si="1"/>
        <v>0</v>
      </c>
      <c r="P19" s="41">
        <f t="shared" si="2"/>
        <v>0</v>
      </c>
      <c r="Q19" s="70" t="str">
        <f t="shared" si="9"/>
        <v>إنتبه</v>
      </c>
      <c r="S19" s="145">
        <f t="shared" si="3"/>
        <v>0</v>
      </c>
      <c r="T19" s="145">
        <f t="shared" si="4"/>
        <v>0</v>
      </c>
      <c r="U19" s="145">
        <f t="shared" si="5"/>
        <v>0</v>
      </c>
      <c r="V19" s="145">
        <f t="shared" si="6"/>
        <v>0</v>
      </c>
      <c r="W19" s="78" t="str">
        <f t="shared" si="10"/>
        <v>0</v>
      </c>
      <c r="X19" s="8" t="str">
        <f t="shared" si="7"/>
        <v>0</v>
      </c>
      <c r="Y19" s="8">
        <f t="shared" si="8"/>
        <v>0</v>
      </c>
    </row>
    <row r="20" spans="1:25" ht="18.75" thickBot="1">
      <c r="A20" s="64" t="str">
        <f>CONCATENATE('بيانات أولية وأسماء الطلاب'!A19)</f>
        <v>13</v>
      </c>
      <c r="B20" s="14" t="str">
        <f>CONCATENATE('بيانات أولية وأسماء الطلاب'!A19:B19)</f>
        <v/>
      </c>
      <c r="C20" s="14" t="str">
        <f>CONCATENATE('بيانات أولية وأسماء الطلاب'!C19)</f>
        <v/>
      </c>
      <c r="D20" s="14">
        <f>'ف 1'!L22</f>
        <v>0</v>
      </c>
      <c r="E20" s="14">
        <f>'ف 2'!L22</f>
        <v>0</v>
      </c>
      <c r="F20" s="14">
        <f>'ف 3'!L22</f>
        <v>0</v>
      </c>
      <c r="G20" s="14">
        <f>'ف 4'!L22</f>
        <v>0</v>
      </c>
      <c r="H20" s="14">
        <f>'ف 5'!L22</f>
        <v>0</v>
      </c>
      <c r="I20" s="14">
        <f>'ف 6'!L22</f>
        <v>0</v>
      </c>
      <c r="J20" s="14">
        <f>'ف 7'!L22</f>
        <v>0</v>
      </c>
      <c r="K20" s="14">
        <f>'ف 8'!L22</f>
        <v>0</v>
      </c>
      <c r="L20" s="14">
        <f>'ف 9'!L22</f>
        <v>0</v>
      </c>
      <c r="M20" s="14">
        <f>'ف 10'!L22</f>
        <v>0</v>
      </c>
      <c r="N20" s="14">
        <f t="shared" si="11"/>
        <v>0</v>
      </c>
      <c r="O20" s="210" t="str">
        <f t="shared" si="1"/>
        <v>0</v>
      </c>
      <c r="P20" s="41">
        <f t="shared" si="2"/>
        <v>0</v>
      </c>
      <c r="Q20" s="70" t="str">
        <f t="shared" si="9"/>
        <v>إنتبه</v>
      </c>
      <c r="S20" s="145">
        <f t="shared" si="3"/>
        <v>0</v>
      </c>
      <c r="T20" s="145">
        <f t="shared" si="4"/>
        <v>0</v>
      </c>
      <c r="U20" s="145">
        <f t="shared" si="5"/>
        <v>0</v>
      </c>
      <c r="V20" s="145">
        <f t="shared" si="6"/>
        <v>0</v>
      </c>
      <c r="W20" s="78" t="str">
        <f t="shared" si="10"/>
        <v>0</v>
      </c>
      <c r="X20" s="8" t="str">
        <f t="shared" si="7"/>
        <v>0</v>
      </c>
      <c r="Y20" s="8">
        <f t="shared" si="8"/>
        <v>0</v>
      </c>
    </row>
    <row r="21" spans="1:25" ht="18.75" thickBot="1">
      <c r="A21" s="64" t="str">
        <f>CONCATENATE('بيانات أولية وأسماء الطلاب'!A20)</f>
        <v>14</v>
      </c>
      <c r="B21" s="14" t="str">
        <f>CONCATENATE('بيانات أولية وأسماء الطلاب'!A20:B20)</f>
        <v/>
      </c>
      <c r="C21" s="14" t="str">
        <f>CONCATENATE('بيانات أولية وأسماء الطلاب'!C20)</f>
        <v/>
      </c>
      <c r="D21" s="14">
        <f>'ف 1'!L23</f>
        <v>0</v>
      </c>
      <c r="E21" s="14">
        <f>'ف 2'!L23</f>
        <v>0</v>
      </c>
      <c r="F21" s="14">
        <f>'ف 3'!L23</f>
        <v>0</v>
      </c>
      <c r="G21" s="14">
        <f>'ف 4'!L23</f>
        <v>0</v>
      </c>
      <c r="H21" s="14">
        <f>'ف 5'!L23</f>
        <v>0</v>
      </c>
      <c r="I21" s="14">
        <f>'ف 6'!L23</f>
        <v>0</v>
      </c>
      <c r="J21" s="14">
        <f>'ف 7'!L23</f>
        <v>0</v>
      </c>
      <c r="K21" s="14">
        <f>'ف 8'!L23</f>
        <v>0</v>
      </c>
      <c r="L21" s="14">
        <f>'ف 9'!L23</f>
        <v>0</v>
      </c>
      <c r="M21" s="14">
        <f>'ف 10'!L23</f>
        <v>0</v>
      </c>
      <c r="N21" s="14">
        <f t="shared" si="11"/>
        <v>0</v>
      </c>
      <c r="O21" s="210" t="str">
        <f t="shared" si="1"/>
        <v>0</v>
      </c>
      <c r="P21" s="41">
        <f t="shared" si="2"/>
        <v>0</v>
      </c>
      <c r="Q21" s="70" t="str">
        <f t="shared" si="9"/>
        <v>إنتبه</v>
      </c>
      <c r="S21" s="145">
        <f t="shared" si="3"/>
        <v>0</v>
      </c>
      <c r="T21" s="145">
        <f t="shared" si="4"/>
        <v>0</v>
      </c>
      <c r="U21" s="145">
        <f t="shared" si="5"/>
        <v>0</v>
      </c>
      <c r="V21" s="145">
        <f t="shared" si="6"/>
        <v>0</v>
      </c>
      <c r="W21" s="78" t="str">
        <f t="shared" si="10"/>
        <v>0</v>
      </c>
      <c r="X21" s="8" t="str">
        <f t="shared" si="7"/>
        <v>0</v>
      </c>
      <c r="Y21" s="8">
        <f t="shared" si="8"/>
        <v>0</v>
      </c>
    </row>
    <row r="22" spans="1:25" ht="18.75" thickBot="1">
      <c r="A22" s="64" t="str">
        <f>CONCATENATE('بيانات أولية وأسماء الطلاب'!A21)</f>
        <v>15</v>
      </c>
      <c r="B22" s="14" t="str">
        <f>CONCATENATE('بيانات أولية وأسماء الطلاب'!A21:B21)</f>
        <v/>
      </c>
      <c r="C22" s="14" t="str">
        <f>CONCATENATE('بيانات أولية وأسماء الطلاب'!C21)</f>
        <v/>
      </c>
      <c r="D22" s="14">
        <f>'ف 1'!L24</f>
        <v>0</v>
      </c>
      <c r="E22" s="14">
        <f>'ف 2'!L24</f>
        <v>0</v>
      </c>
      <c r="F22" s="14">
        <f>'ف 3'!L24</f>
        <v>0</v>
      </c>
      <c r="G22" s="14">
        <f>'ف 4'!L24</f>
        <v>0</v>
      </c>
      <c r="H22" s="14">
        <f>'ف 5'!L24</f>
        <v>0</v>
      </c>
      <c r="I22" s="14">
        <f>'ف 6'!L24</f>
        <v>0</v>
      </c>
      <c r="J22" s="14">
        <f>'ف 7'!L24</f>
        <v>0</v>
      </c>
      <c r="K22" s="14">
        <f>'ف 8'!L24</f>
        <v>0</v>
      </c>
      <c r="L22" s="14">
        <f>'ف 9'!L24</f>
        <v>0</v>
      </c>
      <c r="M22" s="14">
        <f>'ف 10'!L24</f>
        <v>0</v>
      </c>
      <c r="N22" s="14">
        <f t="shared" si="11"/>
        <v>0</v>
      </c>
      <c r="O22" s="210" t="str">
        <f t="shared" si="1"/>
        <v>0</v>
      </c>
      <c r="P22" s="41">
        <f t="shared" si="2"/>
        <v>0</v>
      </c>
      <c r="Q22" s="70" t="str">
        <f t="shared" si="9"/>
        <v>إنتبه</v>
      </c>
      <c r="S22" s="145">
        <f t="shared" si="3"/>
        <v>0</v>
      </c>
      <c r="T22" s="145">
        <f t="shared" si="4"/>
        <v>0</v>
      </c>
      <c r="U22" s="145">
        <f t="shared" si="5"/>
        <v>0</v>
      </c>
      <c r="V22" s="145">
        <f t="shared" si="6"/>
        <v>0</v>
      </c>
      <c r="W22" s="78" t="str">
        <f t="shared" si="10"/>
        <v>0</v>
      </c>
      <c r="X22" s="8" t="str">
        <f t="shared" si="7"/>
        <v>0</v>
      </c>
      <c r="Y22" s="8">
        <f t="shared" si="8"/>
        <v>0</v>
      </c>
    </row>
    <row r="23" spans="1:25" ht="18.75" thickBot="1">
      <c r="A23" s="64" t="str">
        <f>CONCATENATE('بيانات أولية وأسماء الطلاب'!A22)</f>
        <v>16</v>
      </c>
      <c r="B23" s="14" t="str">
        <f>CONCATENATE('بيانات أولية وأسماء الطلاب'!A22:B22)</f>
        <v/>
      </c>
      <c r="C23" s="14" t="str">
        <f>CONCATENATE('بيانات أولية وأسماء الطلاب'!C22)</f>
        <v/>
      </c>
      <c r="D23" s="14">
        <f>'ف 1'!L25</f>
        <v>0</v>
      </c>
      <c r="E23" s="14">
        <f>'ف 2'!L25</f>
        <v>0</v>
      </c>
      <c r="F23" s="14">
        <f>'ف 3'!L25</f>
        <v>0</v>
      </c>
      <c r="G23" s="14">
        <f>'ف 4'!L25</f>
        <v>0</v>
      </c>
      <c r="H23" s="14">
        <f>'ف 5'!L25</f>
        <v>0</v>
      </c>
      <c r="I23" s="14">
        <f>'ف 6'!L25</f>
        <v>0</v>
      </c>
      <c r="J23" s="14">
        <f>'ف 7'!L25</f>
        <v>0</v>
      </c>
      <c r="K23" s="14">
        <f>'ف 8'!L25</f>
        <v>0</v>
      </c>
      <c r="L23" s="14">
        <f>'ف 9'!L25</f>
        <v>0</v>
      </c>
      <c r="M23" s="14">
        <f>'ف 10'!L25</f>
        <v>0</v>
      </c>
      <c r="N23" s="14">
        <f t="shared" si="11"/>
        <v>0</v>
      </c>
      <c r="O23" s="210" t="str">
        <f t="shared" si="1"/>
        <v>0</v>
      </c>
      <c r="P23" s="41">
        <f t="shared" si="2"/>
        <v>0</v>
      </c>
      <c r="Q23" s="70" t="str">
        <f t="shared" si="9"/>
        <v>إنتبه</v>
      </c>
      <c r="S23" s="145">
        <f t="shared" si="3"/>
        <v>0</v>
      </c>
      <c r="T23" s="145">
        <f t="shared" si="4"/>
        <v>0</v>
      </c>
      <c r="U23" s="145">
        <f t="shared" si="5"/>
        <v>0</v>
      </c>
      <c r="V23" s="145">
        <f t="shared" si="6"/>
        <v>0</v>
      </c>
      <c r="W23" s="78" t="str">
        <f t="shared" si="10"/>
        <v>0</v>
      </c>
      <c r="X23" s="8" t="str">
        <f t="shared" si="7"/>
        <v>0</v>
      </c>
      <c r="Y23" s="8">
        <f t="shared" si="8"/>
        <v>0</v>
      </c>
    </row>
    <row r="24" spans="1:25" ht="18.75" thickBot="1">
      <c r="A24" s="64" t="str">
        <f>CONCATENATE('بيانات أولية وأسماء الطلاب'!A23)</f>
        <v>17</v>
      </c>
      <c r="B24" s="14" t="str">
        <f>CONCATENATE('بيانات أولية وأسماء الطلاب'!A23:B23)</f>
        <v/>
      </c>
      <c r="C24" s="14" t="str">
        <f>CONCATENATE('بيانات أولية وأسماء الطلاب'!C23)</f>
        <v/>
      </c>
      <c r="D24" s="14">
        <f>'ف 1'!L26</f>
        <v>0</v>
      </c>
      <c r="E24" s="14">
        <f>'ف 2'!L26</f>
        <v>0</v>
      </c>
      <c r="F24" s="14">
        <f>'ف 3'!L26</f>
        <v>0</v>
      </c>
      <c r="G24" s="14">
        <f>'ف 4'!L26</f>
        <v>0</v>
      </c>
      <c r="H24" s="14">
        <f>'ف 5'!L26</f>
        <v>0</v>
      </c>
      <c r="I24" s="14">
        <f>'ف 6'!L26</f>
        <v>0</v>
      </c>
      <c r="J24" s="14">
        <f>'ف 7'!L26</f>
        <v>0</v>
      </c>
      <c r="K24" s="14">
        <f>'ف 8'!L26</f>
        <v>0</v>
      </c>
      <c r="L24" s="14">
        <f>'ف 9'!L26</f>
        <v>0</v>
      </c>
      <c r="M24" s="14">
        <f>'ف 10'!L26</f>
        <v>0</v>
      </c>
      <c r="N24" s="14">
        <f t="shared" si="11"/>
        <v>0</v>
      </c>
      <c r="O24" s="210" t="str">
        <f t="shared" si="1"/>
        <v>0</v>
      </c>
      <c r="P24" s="41">
        <f t="shared" si="2"/>
        <v>0</v>
      </c>
      <c r="Q24" s="70" t="str">
        <f t="shared" si="9"/>
        <v>إنتبه</v>
      </c>
      <c r="S24" s="145">
        <f t="shared" si="3"/>
        <v>0</v>
      </c>
      <c r="T24" s="145">
        <f t="shared" si="4"/>
        <v>0</v>
      </c>
      <c r="U24" s="145">
        <f t="shared" si="5"/>
        <v>0</v>
      </c>
      <c r="V24" s="145">
        <f t="shared" si="6"/>
        <v>0</v>
      </c>
      <c r="W24" s="78" t="str">
        <f t="shared" si="10"/>
        <v>0</v>
      </c>
      <c r="X24" s="8" t="str">
        <f t="shared" si="7"/>
        <v>0</v>
      </c>
      <c r="Y24" s="8">
        <f t="shared" si="8"/>
        <v>0</v>
      </c>
    </row>
    <row r="25" spans="1:25" ht="18.75" thickBot="1">
      <c r="A25" s="64" t="str">
        <f>CONCATENATE('بيانات أولية وأسماء الطلاب'!A24)</f>
        <v>18</v>
      </c>
      <c r="B25" s="14" t="str">
        <f>CONCATENATE('بيانات أولية وأسماء الطلاب'!A24:B24)</f>
        <v/>
      </c>
      <c r="C25" s="14" t="str">
        <f>CONCATENATE('بيانات أولية وأسماء الطلاب'!C24)</f>
        <v/>
      </c>
      <c r="D25" s="14">
        <f>'ف 1'!L27</f>
        <v>0</v>
      </c>
      <c r="E25" s="14">
        <f>'ف 2'!L27</f>
        <v>0</v>
      </c>
      <c r="F25" s="14">
        <f>'ف 3'!L27</f>
        <v>0</v>
      </c>
      <c r="G25" s="14">
        <f>'ف 4'!L27</f>
        <v>0</v>
      </c>
      <c r="H25" s="14">
        <f>'ف 5'!L27</f>
        <v>0</v>
      </c>
      <c r="I25" s="14">
        <f>'ف 6'!L27</f>
        <v>0</v>
      </c>
      <c r="J25" s="14">
        <f>'ف 7'!L27</f>
        <v>0</v>
      </c>
      <c r="K25" s="14">
        <f>'ف 8'!L27</f>
        <v>0</v>
      </c>
      <c r="L25" s="14">
        <f>'ف 9'!L27</f>
        <v>0</v>
      </c>
      <c r="M25" s="14">
        <f>'ف 10'!L27</f>
        <v>0</v>
      </c>
      <c r="N25" s="14">
        <f t="shared" si="11"/>
        <v>0</v>
      </c>
      <c r="O25" s="210" t="str">
        <f t="shared" si="1"/>
        <v>0</v>
      </c>
      <c r="P25" s="41">
        <f t="shared" si="2"/>
        <v>0</v>
      </c>
      <c r="Q25" s="70" t="str">
        <f t="shared" si="9"/>
        <v>إنتبه</v>
      </c>
      <c r="S25" s="145">
        <f t="shared" si="3"/>
        <v>0</v>
      </c>
      <c r="T25" s="145">
        <f t="shared" si="4"/>
        <v>0</v>
      </c>
      <c r="U25" s="145">
        <f t="shared" si="5"/>
        <v>0</v>
      </c>
      <c r="V25" s="145">
        <f t="shared" si="6"/>
        <v>0</v>
      </c>
      <c r="W25" s="78" t="str">
        <f t="shared" si="10"/>
        <v>0</v>
      </c>
      <c r="X25" s="8" t="str">
        <f t="shared" si="7"/>
        <v>0</v>
      </c>
      <c r="Y25" s="8">
        <f t="shared" si="8"/>
        <v>0</v>
      </c>
    </row>
    <row r="26" spans="1:25" ht="18.75" thickBot="1">
      <c r="A26" s="64" t="str">
        <f>CONCATENATE('بيانات أولية وأسماء الطلاب'!A25)</f>
        <v>19</v>
      </c>
      <c r="B26" s="14" t="str">
        <f>CONCATENATE('بيانات أولية وأسماء الطلاب'!A25:B25)</f>
        <v/>
      </c>
      <c r="C26" s="14" t="str">
        <f>CONCATENATE('بيانات أولية وأسماء الطلاب'!C25)</f>
        <v/>
      </c>
      <c r="D26" s="14">
        <f>'ف 1'!L28</f>
        <v>0</v>
      </c>
      <c r="E26" s="14">
        <f>'ف 2'!L28</f>
        <v>0</v>
      </c>
      <c r="F26" s="14">
        <f>'ف 3'!L28</f>
        <v>0</v>
      </c>
      <c r="G26" s="14">
        <f>'ف 4'!L28</f>
        <v>0</v>
      </c>
      <c r="H26" s="14">
        <f>'ف 5'!L28</f>
        <v>0</v>
      </c>
      <c r="I26" s="14">
        <f>'ف 6'!L28</f>
        <v>0</v>
      </c>
      <c r="J26" s="14">
        <f>'ف 7'!L28</f>
        <v>0</v>
      </c>
      <c r="K26" s="14">
        <f>'ف 8'!L28</f>
        <v>0</v>
      </c>
      <c r="L26" s="14">
        <f>'ف 9'!L28</f>
        <v>0</v>
      </c>
      <c r="M26" s="14">
        <f>'ف 10'!L28</f>
        <v>0</v>
      </c>
      <c r="N26" s="14">
        <f t="shared" si="11"/>
        <v>0</v>
      </c>
      <c r="O26" s="210" t="str">
        <f t="shared" si="1"/>
        <v>0</v>
      </c>
      <c r="P26" s="41">
        <f t="shared" si="2"/>
        <v>0</v>
      </c>
      <c r="Q26" s="70" t="str">
        <f t="shared" si="9"/>
        <v>إنتبه</v>
      </c>
      <c r="S26" s="145">
        <f t="shared" si="3"/>
        <v>0</v>
      </c>
      <c r="T26" s="145">
        <f t="shared" si="4"/>
        <v>0</v>
      </c>
      <c r="U26" s="145">
        <f t="shared" si="5"/>
        <v>0</v>
      </c>
      <c r="V26" s="145">
        <f t="shared" si="6"/>
        <v>0</v>
      </c>
      <c r="W26" s="78" t="str">
        <f t="shared" si="10"/>
        <v>0</v>
      </c>
      <c r="X26" s="8" t="str">
        <f t="shared" si="7"/>
        <v>0</v>
      </c>
      <c r="Y26" s="8">
        <f t="shared" si="8"/>
        <v>0</v>
      </c>
    </row>
    <row r="27" spans="1:25" ht="18.75" thickBot="1">
      <c r="A27" s="64" t="str">
        <f>CONCATENATE('بيانات أولية وأسماء الطلاب'!A26)</f>
        <v>20</v>
      </c>
      <c r="B27" s="14" t="str">
        <f>CONCATENATE('بيانات أولية وأسماء الطلاب'!A26:B26)</f>
        <v/>
      </c>
      <c r="C27" s="14" t="str">
        <f>CONCATENATE('بيانات أولية وأسماء الطلاب'!C26)</f>
        <v/>
      </c>
      <c r="D27" s="14">
        <f>'ف 1'!L29</f>
        <v>0</v>
      </c>
      <c r="E27" s="14">
        <f>'ف 2'!L29</f>
        <v>0</v>
      </c>
      <c r="F27" s="14">
        <f>'ف 3'!L29</f>
        <v>0</v>
      </c>
      <c r="G27" s="14">
        <f>'ف 4'!L29</f>
        <v>0</v>
      </c>
      <c r="H27" s="14">
        <f>'ف 5'!L29</f>
        <v>0</v>
      </c>
      <c r="I27" s="14">
        <f>'ف 6'!L29</f>
        <v>0</v>
      </c>
      <c r="J27" s="14">
        <f>'ف 7'!L29</f>
        <v>0</v>
      </c>
      <c r="K27" s="14">
        <f>'ف 8'!L29</f>
        <v>0</v>
      </c>
      <c r="L27" s="14">
        <f>'ف 9'!L29</f>
        <v>0</v>
      </c>
      <c r="M27" s="14">
        <f>'ف 10'!L29</f>
        <v>0</v>
      </c>
      <c r="N27" s="14">
        <f t="shared" si="11"/>
        <v>0</v>
      </c>
      <c r="O27" s="210" t="str">
        <f t="shared" si="1"/>
        <v>0</v>
      </c>
      <c r="P27" s="41">
        <f t="shared" si="2"/>
        <v>0</v>
      </c>
      <c r="Q27" s="70" t="str">
        <f t="shared" si="9"/>
        <v>إنتبه</v>
      </c>
      <c r="S27" s="145">
        <f t="shared" si="3"/>
        <v>0</v>
      </c>
      <c r="T27" s="145">
        <f t="shared" si="4"/>
        <v>0</v>
      </c>
      <c r="U27" s="145">
        <f t="shared" si="5"/>
        <v>0</v>
      </c>
      <c r="V27" s="145">
        <f t="shared" si="6"/>
        <v>0</v>
      </c>
      <c r="W27" s="78" t="str">
        <f t="shared" si="10"/>
        <v>0</v>
      </c>
      <c r="X27" s="8" t="str">
        <f t="shared" si="7"/>
        <v>0</v>
      </c>
      <c r="Y27" s="8">
        <f t="shared" si="8"/>
        <v>0</v>
      </c>
    </row>
    <row r="28" spans="1:25" ht="18.75" thickBot="1">
      <c r="A28" s="64" t="str">
        <f>CONCATENATE('بيانات أولية وأسماء الطلاب'!A27)</f>
        <v>21</v>
      </c>
      <c r="B28" s="14" t="str">
        <f>CONCATENATE('بيانات أولية وأسماء الطلاب'!A27:B27)</f>
        <v/>
      </c>
      <c r="C28" s="14" t="str">
        <f>CONCATENATE('بيانات أولية وأسماء الطلاب'!C27)</f>
        <v/>
      </c>
      <c r="D28" s="14">
        <f>'ف 1'!L30</f>
        <v>0</v>
      </c>
      <c r="E28" s="14">
        <f>'ف 2'!L30</f>
        <v>0</v>
      </c>
      <c r="F28" s="14">
        <f>'ف 3'!L30</f>
        <v>0</v>
      </c>
      <c r="G28" s="14">
        <f>'ف 4'!L30</f>
        <v>0</v>
      </c>
      <c r="H28" s="14">
        <f>'ف 5'!L30</f>
        <v>0</v>
      </c>
      <c r="I28" s="14">
        <f>'ف 6'!L30</f>
        <v>0</v>
      </c>
      <c r="J28" s="14">
        <f>'ف 7'!L30</f>
        <v>0</v>
      </c>
      <c r="K28" s="14">
        <f>'ف 8'!L30</f>
        <v>0</v>
      </c>
      <c r="L28" s="14">
        <f>'ف 9'!L30</f>
        <v>0</v>
      </c>
      <c r="M28" s="14">
        <f>'ف 10'!L30</f>
        <v>0</v>
      </c>
      <c r="N28" s="14">
        <f t="shared" si="11"/>
        <v>0</v>
      </c>
      <c r="O28" s="210" t="str">
        <f t="shared" si="1"/>
        <v>0</v>
      </c>
      <c r="P28" s="41">
        <f t="shared" si="2"/>
        <v>0</v>
      </c>
      <c r="Q28" s="70" t="str">
        <f t="shared" si="9"/>
        <v>إنتبه</v>
      </c>
      <c r="S28" s="145">
        <f t="shared" si="3"/>
        <v>0</v>
      </c>
      <c r="T28" s="145">
        <f t="shared" si="4"/>
        <v>0</v>
      </c>
      <c r="U28" s="145">
        <f t="shared" si="5"/>
        <v>0</v>
      </c>
      <c r="V28" s="145">
        <f t="shared" si="6"/>
        <v>0</v>
      </c>
      <c r="W28" s="78" t="str">
        <f t="shared" si="10"/>
        <v>0</v>
      </c>
      <c r="X28" s="8" t="str">
        <f t="shared" si="7"/>
        <v>0</v>
      </c>
      <c r="Y28" s="8">
        <f t="shared" si="8"/>
        <v>0</v>
      </c>
    </row>
    <row r="29" spans="1:25" ht="18.75" thickBot="1">
      <c r="A29" s="64" t="str">
        <f>CONCATENATE('بيانات أولية وأسماء الطلاب'!A28)</f>
        <v>22</v>
      </c>
      <c r="B29" s="14" t="str">
        <f>CONCATENATE('بيانات أولية وأسماء الطلاب'!A28:B28)</f>
        <v/>
      </c>
      <c r="C29" s="14" t="str">
        <f>CONCATENATE('بيانات أولية وأسماء الطلاب'!C28)</f>
        <v/>
      </c>
      <c r="D29" s="14">
        <f>'ف 1'!L31</f>
        <v>0</v>
      </c>
      <c r="E29" s="14">
        <f>'ف 2'!L31</f>
        <v>0</v>
      </c>
      <c r="F29" s="14">
        <f>'ف 3'!L31</f>
        <v>0</v>
      </c>
      <c r="G29" s="14">
        <f>'ف 4'!L31</f>
        <v>0</v>
      </c>
      <c r="H29" s="14">
        <f>'ف 5'!L31</f>
        <v>0</v>
      </c>
      <c r="I29" s="14">
        <f>'ف 6'!L31</f>
        <v>0</v>
      </c>
      <c r="J29" s="14">
        <f>'ف 7'!L31</f>
        <v>0</v>
      </c>
      <c r="K29" s="14">
        <f>'ف 8'!L31</f>
        <v>0</v>
      </c>
      <c r="L29" s="14">
        <f>'ف 9'!L31</f>
        <v>0</v>
      </c>
      <c r="M29" s="14">
        <f>'ف 10'!L31</f>
        <v>0</v>
      </c>
      <c r="N29" s="14">
        <f t="shared" si="11"/>
        <v>0</v>
      </c>
      <c r="O29" s="210" t="str">
        <f t="shared" si="1"/>
        <v>0</v>
      </c>
      <c r="P29" s="41">
        <f t="shared" si="2"/>
        <v>0</v>
      </c>
      <c r="Q29" s="70" t="str">
        <f t="shared" si="9"/>
        <v>إنتبه</v>
      </c>
      <c r="S29" s="145">
        <f t="shared" si="3"/>
        <v>0</v>
      </c>
      <c r="T29" s="145">
        <f t="shared" si="4"/>
        <v>0</v>
      </c>
      <c r="U29" s="145">
        <f t="shared" si="5"/>
        <v>0</v>
      </c>
      <c r="V29" s="145">
        <f t="shared" si="6"/>
        <v>0</v>
      </c>
      <c r="W29" s="78" t="str">
        <f t="shared" si="10"/>
        <v>0</v>
      </c>
      <c r="X29" s="8" t="str">
        <f t="shared" si="7"/>
        <v>0</v>
      </c>
      <c r="Y29" s="8">
        <f t="shared" si="8"/>
        <v>0</v>
      </c>
    </row>
    <row r="30" spans="1:25" ht="18.75" thickBot="1">
      <c r="A30" s="64" t="str">
        <f>CONCATENATE('بيانات أولية وأسماء الطلاب'!A29)</f>
        <v>23</v>
      </c>
      <c r="B30" s="14" t="str">
        <f>CONCATENATE('بيانات أولية وأسماء الطلاب'!A29:B29)</f>
        <v/>
      </c>
      <c r="C30" s="14" t="str">
        <f>CONCATENATE('بيانات أولية وأسماء الطلاب'!C29)</f>
        <v/>
      </c>
      <c r="D30" s="14">
        <f>'ف 1'!L32</f>
        <v>0</v>
      </c>
      <c r="E30" s="14">
        <f>'ف 2'!L32</f>
        <v>0</v>
      </c>
      <c r="F30" s="14">
        <f>'ف 3'!L32</f>
        <v>0</v>
      </c>
      <c r="G30" s="14">
        <f>'ف 4'!L32</f>
        <v>0</v>
      </c>
      <c r="H30" s="14">
        <f>'ف 5'!L32</f>
        <v>0</v>
      </c>
      <c r="I30" s="14">
        <f>'ف 6'!L32</f>
        <v>0</v>
      </c>
      <c r="J30" s="14">
        <f>'ف 7'!L32</f>
        <v>0</v>
      </c>
      <c r="K30" s="14">
        <f>'ف 8'!L32</f>
        <v>0</v>
      </c>
      <c r="L30" s="14">
        <f>'ف 9'!L32</f>
        <v>0</v>
      </c>
      <c r="M30" s="14">
        <f>'ف 10'!L32</f>
        <v>0</v>
      </c>
      <c r="N30" s="14">
        <f t="shared" si="11"/>
        <v>0</v>
      </c>
      <c r="O30" s="210" t="str">
        <f t="shared" si="1"/>
        <v>0</v>
      </c>
      <c r="P30" s="41">
        <f t="shared" si="2"/>
        <v>0</v>
      </c>
      <c r="Q30" s="70" t="str">
        <f t="shared" si="9"/>
        <v>إنتبه</v>
      </c>
      <c r="S30" s="145">
        <f t="shared" si="3"/>
        <v>0</v>
      </c>
      <c r="T30" s="145">
        <f t="shared" si="4"/>
        <v>0</v>
      </c>
      <c r="U30" s="145">
        <f t="shared" si="5"/>
        <v>0</v>
      </c>
      <c r="V30" s="145">
        <f t="shared" si="6"/>
        <v>0</v>
      </c>
      <c r="W30" s="78" t="str">
        <f t="shared" si="10"/>
        <v>0</v>
      </c>
      <c r="X30" s="8" t="str">
        <f t="shared" si="7"/>
        <v>0</v>
      </c>
      <c r="Y30" s="8">
        <f t="shared" si="8"/>
        <v>0</v>
      </c>
    </row>
    <row r="31" spans="1:25" ht="18.75" thickBot="1">
      <c r="A31" s="64" t="str">
        <f>CONCATENATE('بيانات أولية وأسماء الطلاب'!A30)</f>
        <v>24</v>
      </c>
      <c r="B31" s="14" t="str">
        <f>CONCATENATE('بيانات أولية وأسماء الطلاب'!A30:B30)</f>
        <v/>
      </c>
      <c r="C31" s="14" t="str">
        <f>CONCATENATE('بيانات أولية وأسماء الطلاب'!C30)</f>
        <v/>
      </c>
      <c r="D31" s="14">
        <f>'ف 1'!L33</f>
        <v>0</v>
      </c>
      <c r="E31" s="14">
        <f>'ف 2'!L33</f>
        <v>0</v>
      </c>
      <c r="F31" s="14">
        <f>'ف 3'!L33</f>
        <v>0</v>
      </c>
      <c r="G31" s="14">
        <f>'ف 4'!L33</f>
        <v>0</v>
      </c>
      <c r="H31" s="14">
        <f>'ف 5'!L33</f>
        <v>0</v>
      </c>
      <c r="I31" s="14">
        <f>'ف 6'!L33</f>
        <v>0</v>
      </c>
      <c r="J31" s="14">
        <f>'ف 7'!L33</f>
        <v>0</v>
      </c>
      <c r="K31" s="14">
        <f>'ف 8'!L33</f>
        <v>0</v>
      </c>
      <c r="L31" s="14">
        <f>'ف 9'!L33</f>
        <v>0</v>
      </c>
      <c r="M31" s="14">
        <f>'ف 10'!L33</f>
        <v>0</v>
      </c>
      <c r="N31" s="14">
        <f t="shared" si="11"/>
        <v>0</v>
      </c>
      <c r="O31" s="210" t="str">
        <f t="shared" si="1"/>
        <v>0</v>
      </c>
      <c r="P31" s="41">
        <f t="shared" si="2"/>
        <v>0</v>
      </c>
      <c r="Q31" s="70" t="str">
        <f t="shared" si="9"/>
        <v>إنتبه</v>
      </c>
      <c r="S31" s="145">
        <f t="shared" si="3"/>
        <v>0</v>
      </c>
      <c r="T31" s="145">
        <f t="shared" si="4"/>
        <v>0</v>
      </c>
      <c r="U31" s="145">
        <f t="shared" si="5"/>
        <v>0</v>
      </c>
      <c r="V31" s="145">
        <f t="shared" si="6"/>
        <v>0</v>
      </c>
      <c r="W31" s="78" t="str">
        <f t="shared" si="10"/>
        <v>0</v>
      </c>
      <c r="X31" s="8" t="str">
        <f t="shared" si="7"/>
        <v>0</v>
      </c>
      <c r="Y31" s="8">
        <f t="shared" si="8"/>
        <v>0</v>
      </c>
    </row>
    <row r="32" spans="1:25" ht="18.75" thickBot="1">
      <c r="A32" s="64" t="str">
        <f>CONCATENATE('بيانات أولية وأسماء الطلاب'!A31)</f>
        <v>25</v>
      </c>
      <c r="B32" s="14" t="str">
        <f>CONCATENATE('بيانات أولية وأسماء الطلاب'!A31:B31)</f>
        <v/>
      </c>
      <c r="C32" s="14" t="str">
        <f>CONCATENATE('بيانات أولية وأسماء الطلاب'!C31)</f>
        <v/>
      </c>
      <c r="D32" s="14">
        <f>'ف 1'!L34</f>
        <v>0</v>
      </c>
      <c r="E32" s="14">
        <f>'ف 2'!L34</f>
        <v>0</v>
      </c>
      <c r="F32" s="14">
        <f>'ف 3'!L34</f>
        <v>0</v>
      </c>
      <c r="G32" s="14">
        <f>'ف 4'!L34</f>
        <v>0</v>
      </c>
      <c r="H32" s="14">
        <f>'ف 5'!L34</f>
        <v>0</v>
      </c>
      <c r="I32" s="14">
        <f>'ف 6'!L34</f>
        <v>0</v>
      </c>
      <c r="J32" s="14">
        <f>'ف 7'!L34</f>
        <v>0</v>
      </c>
      <c r="K32" s="14">
        <f>'ف 8'!L34</f>
        <v>0</v>
      </c>
      <c r="L32" s="14">
        <f>'ف 9'!L34</f>
        <v>0</v>
      </c>
      <c r="M32" s="14">
        <f>'ف 10'!L34</f>
        <v>0</v>
      </c>
      <c r="N32" s="14">
        <f t="shared" si="11"/>
        <v>0</v>
      </c>
      <c r="O32" s="210" t="str">
        <f t="shared" si="1"/>
        <v>0</v>
      </c>
      <c r="P32" s="41">
        <f t="shared" si="2"/>
        <v>0</v>
      </c>
      <c r="Q32" s="70" t="str">
        <f t="shared" si="9"/>
        <v>إنتبه</v>
      </c>
      <c r="S32" s="145">
        <f t="shared" si="3"/>
        <v>0</v>
      </c>
      <c r="T32" s="145">
        <f t="shared" si="4"/>
        <v>0</v>
      </c>
      <c r="U32" s="145">
        <f t="shared" si="5"/>
        <v>0</v>
      </c>
      <c r="V32" s="145">
        <f t="shared" si="6"/>
        <v>0</v>
      </c>
      <c r="W32" s="78" t="str">
        <f t="shared" si="10"/>
        <v>0</v>
      </c>
      <c r="X32" s="8" t="str">
        <f t="shared" si="7"/>
        <v>0</v>
      </c>
      <c r="Y32" s="8">
        <f t="shared" si="8"/>
        <v>0</v>
      </c>
    </row>
    <row r="33" spans="1:25" ht="18.75" thickBot="1">
      <c r="A33" s="64" t="str">
        <f>CONCATENATE('بيانات أولية وأسماء الطلاب'!A32)</f>
        <v>26</v>
      </c>
      <c r="B33" s="14" t="str">
        <f>CONCATENATE('بيانات أولية وأسماء الطلاب'!A32:B32)</f>
        <v/>
      </c>
      <c r="C33" s="14" t="str">
        <f>CONCATENATE('بيانات أولية وأسماء الطلاب'!C32)</f>
        <v/>
      </c>
      <c r="D33" s="14">
        <f>'ف 1'!L35</f>
        <v>0</v>
      </c>
      <c r="E33" s="14">
        <f>'ف 2'!L35</f>
        <v>0</v>
      </c>
      <c r="F33" s="14">
        <f>'ف 3'!L35</f>
        <v>0</v>
      </c>
      <c r="G33" s="14">
        <f>'ف 4'!L35</f>
        <v>0</v>
      </c>
      <c r="H33" s="14">
        <f>'ف 5'!L35</f>
        <v>0</v>
      </c>
      <c r="I33" s="14">
        <f>'ف 6'!L35</f>
        <v>0</v>
      </c>
      <c r="J33" s="14">
        <f>'ف 7'!L35</f>
        <v>0</v>
      </c>
      <c r="K33" s="14">
        <f>'ف 8'!L35</f>
        <v>0</v>
      </c>
      <c r="L33" s="14">
        <f>'ف 9'!L35</f>
        <v>0</v>
      </c>
      <c r="M33" s="14">
        <f>'ف 10'!L35</f>
        <v>0</v>
      </c>
      <c r="N33" s="14">
        <f t="shared" si="11"/>
        <v>0</v>
      </c>
      <c r="O33" s="210" t="str">
        <f t="shared" si="1"/>
        <v>0</v>
      </c>
      <c r="P33" s="41">
        <f t="shared" si="2"/>
        <v>0</v>
      </c>
      <c r="Q33" s="70" t="str">
        <f t="shared" si="9"/>
        <v>إنتبه</v>
      </c>
      <c r="S33" s="145">
        <f t="shared" si="3"/>
        <v>0</v>
      </c>
      <c r="T33" s="145">
        <f t="shared" si="4"/>
        <v>0</v>
      </c>
      <c r="U33" s="145">
        <f t="shared" si="5"/>
        <v>0</v>
      </c>
      <c r="V33" s="145">
        <f t="shared" si="6"/>
        <v>0</v>
      </c>
      <c r="W33" s="78" t="str">
        <f t="shared" si="10"/>
        <v>0</v>
      </c>
      <c r="X33" s="8" t="str">
        <f t="shared" si="7"/>
        <v>0</v>
      </c>
      <c r="Y33" s="8">
        <f t="shared" si="8"/>
        <v>0</v>
      </c>
    </row>
    <row r="34" spans="1:25" ht="18.75" thickBot="1">
      <c r="A34" s="64" t="str">
        <f>CONCATENATE('بيانات أولية وأسماء الطلاب'!A33)</f>
        <v>27</v>
      </c>
      <c r="B34" s="14" t="str">
        <f>CONCATENATE('بيانات أولية وأسماء الطلاب'!A33:B33)</f>
        <v/>
      </c>
      <c r="C34" s="14" t="str">
        <f>CONCATENATE('بيانات أولية وأسماء الطلاب'!C33)</f>
        <v/>
      </c>
      <c r="D34" s="14">
        <f>'ف 1'!L36</f>
        <v>0</v>
      </c>
      <c r="E34" s="14">
        <f>'ف 2'!L36</f>
        <v>0</v>
      </c>
      <c r="F34" s="14">
        <f>'ف 3'!L36</f>
        <v>0</v>
      </c>
      <c r="G34" s="14">
        <f>'ف 4'!L36</f>
        <v>0</v>
      </c>
      <c r="H34" s="14">
        <f>'ف 5'!L36</f>
        <v>0</v>
      </c>
      <c r="I34" s="14">
        <f>'ف 6'!L36</f>
        <v>0</v>
      </c>
      <c r="J34" s="14">
        <f>'ف 7'!L36</f>
        <v>0</v>
      </c>
      <c r="K34" s="14">
        <f>'ف 8'!L36</f>
        <v>0</v>
      </c>
      <c r="L34" s="14">
        <f>'ف 9'!L36</f>
        <v>0</v>
      </c>
      <c r="M34" s="14">
        <f>'ف 10'!L36</f>
        <v>0</v>
      </c>
      <c r="N34" s="14">
        <f t="shared" si="11"/>
        <v>0</v>
      </c>
      <c r="O34" s="210" t="str">
        <f t="shared" si="1"/>
        <v>0</v>
      </c>
      <c r="P34" s="41">
        <f t="shared" si="2"/>
        <v>0</v>
      </c>
      <c r="Q34" s="70" t="str">
        <f t="shared" si="9"/>
        <v>إنتبه</v>
      </c>
      <c r="S34" s="145">
        <f t="shared" si="3"/>
        <v>0</v>
      </c>
      <c r="T34" s="145">
        <f t="shared" si="4"/>
        <v>0</v>
      </c>
      <c r="U34" s="145">
        <f t="shared" si="5"/>
        <v>0</v>
      </c>
      <c r="V34" s="145">
        <f t="shared" si="6"/>
        <v>0</v>
      </c>
      <c r="W34" s="78" t="str">
        <f t="shared" si="10"/>
        <v>0</v>
      </c>
      <c r="X34" s="8" t="str">
        <f t="shared" si="7"/>
        <v>0</v>
      </c>
      <c r="Y34" s="8">
        <f t="shared" si="8"/>
        <v>0</v>
      </c>
    </row>
    <row r="35" spans="1:25" ht="18.75" thickBot="1">
      <c r="A35" s="64" t="str">
        <f>CONCATENATE('بيانات أولية وأسماء الطلاب'!A34)</f>
        <v>28</v>
      </c>
      <c r="B35" s="14" t="str">
        <f>CONCATENATE('بيانات أولية وأسماء الطلاب'!A34:B34)</f>
        <v/>
      </c>
      <c r="C35" s="14" t="str">
        <f>CONCATENATE('بيانات أولية وأسماء الطلاب'!C34)</f>
        <v/>
      </c>
      <c r="D35" s="14">
        <f>'ف 1'!L37</f>
        <v>0</v>
      </c>
      <c r="E35" s="14">
        <f>'ف 2'!L37</f>
        <v>0</v>
      </c>
      <c r="F35" s="14">
        <f>'ف 3'!L37</f>
        <v>0</v>
      </c>
      <c r="G35" s="14">
        <f>'ف 4'!L37</f>
        <v>0</v>
      </c>
      <c r="H35" s="14">
        <f>'ف 5'!L37</f>
        <v>0</v>
      </c>
      <c r="I35" s="14">
        <f>'ف 6'!L37</f>
        <v>0</v>
      </c>
      <c r="J35" s="14">
        <f>'ف 7'!L37</f>
        <v>0</v>
      </c>
      <c r="K35" s="14">
        <f>'ف 8'!L37</f>
        <v>0</v>
      </c>
      <c r="L35" s="14">
        <f>'ف 9'!L37</f>
        <v>0</v>
      </c>
      <c r="M35" s="14">
        <f>'ف 10'!L37</f>
        <v>0</v>
      </c>
      <c r="N35" s="14">
        <f t="shared" si="11"/>
        <v>0</v>
      </c>
      <c r="O35" s="210" t="str">
        <f t="shared" si="1"/>
        <v>0</v>
      </c>
      <c r="P35" s="41">
        <f t="shared" si="2"/>
        <v>0</v>
      </c>
      <c r="Q35" s="70" t="str">
        <f t="shared" si="9"/>
        <v>إنتبه</v>
      </c>
      <c r="S35" s="145">
        <f t="shared" si="3"/>
        <v>0</v>
      </c>
      <c r="T35" s="145">
        <f t="shared" si="4"/>
        <v>0</v>
      </c>
      <c r="U35" s="145">
        <f t="shared" si="5"/>
        <v>0</v>
      </c>
      <c r="V35" s="145">
        <f t="shared" si="6"/>
        <v>0</v>
      </c>
      <c r="W35" s="78" t="str">
        <f t="shared" si="10"/>
        <v>0</v>
      </c>
      <c r="X35" s="8" t="str">
        <f t="shared" si="7"/>
        <v>0</v>
      </c>
      <c r="Y35" s="8">
        <f t="shared" si="8"/>
        <v>0</v>
      </c>
    </row>
    <row r="36" spans="1:25" ht="18.75" thickBot="1">
      <c r="A36" s="64" t="str">
        <f>CONCATENATE('بيانات أولية وأسماء الطلاب'!A35)</f>
        <v>29</v>
      </c>
      <c r="B36" s="14" t="str">
        <f>CONCATENATE('بيانات أولية وأسماء الطلاب'!A35:B35)</f>
        <v/>
      </c>
      <c r="C36" s="14" t="str">
        <f>CONCATENATE('بيانات أولية وأسماء الطلاب'!C35)</f>
        <v/>
      </c>
      <c r="D36" s="14">
        <f>'ف 1'!L38</f>
        <v>0</v>
      </c>
      <c r="E36" s="14">
        <f>'ف 2'!L38</f>
        <v>0</v>
      </c>
      <c r="F36" s="14">
        <f>'ف 3'!L38</f>
        <v>0</v>
      </c>
      <c r="G36" s="14">
        <f>'ف 4'!L38</f>
        <v>0</v>
      </c>
      <c r="H36" s="14">
        <f>'ف 5'!L38</f>
        <v>0</v>
      </c>
      <c r="I36" s="14">
        <f>'ف 6'!L38</f>
        <v>0</v>
      </c>
      <c r="J36" s="14">
        <f>'ف 7'!L38</f>
        <v>0</v>
      </c>
      <c r="K36" s="14">
        <f>'ف 8'!L38</f>
        <v>0</v>
      </c>
      <c r="L36" s="14">
        <f>'ف 9'!L38</f>
        <v>0</v>
      </c>
      <c r="M36" s="14">
        <f>'ف 10'!L38</f>
        <v>0</v>
      </c>
      <c r="N36" s="14">
        <f t="shared" si="11"/>
        <v>0</v>
      </c>
      <c r="O36" s="210" t="str">
        <f t="shared" si="1"/>
        <v>0</v>
      </c>
      <c r="P36" s="41">
        <f t="shared" si="2"/>
        <v>0</v>
      </c>
      <c r="Q36" s="70" t="str">
        <f t="shared" si="9"/>
        <v>إنتبه</v>
      </c>
      <c r="S36" s="145">
        <f t="shared" si="3"/>
        <v>0</v>
      </c>
      <c r="T36" s="145">
        <f t="shared" si="4"/>
        <v>0</v>
      </c>
      <c r="U36" s="145">
        <f t="shared" si="5"/>
        <v>0</v>
      </c>
      <c r="V36" s="145">
        <f t="shared" si="6"/>
        <v>0</v>
      </c>
      <c r="W36" s="78" t="str">
        <f t="shared" si="10"/>
        <v>0</v>
      </c>
      <c r="X36" s="8" t="str">
        <f t="shared" si="7"/>
        <v>0</v>
      </c>
      <c r="Y36" s="8">
        <f t="shared" si="8"/>
        <v>0</v>
      </c>
    </row>
    <row r="37" spans="1:25" ht="18.75" thickBot="1">
      <c r="A37" s="64" t="str">
        <f>CONCATENATE('بيانات أولية وأسماء الطلاب'!A36)</f>
        <v>30</v>
      </c>
      <c r="B37" s="14" t="str">
        <f>CONCATENATE('بيانات أولية وأسماء الطلاب'!A36:B36)</f>
        <v/>
      </c>
      <c r="C37" s="14" t="str">
        <f>CONCATENATE('بيانات أولية وأسماء الطلاب'!C36)</f>
        <v/>
      </c>
      <c r="D37" s="14">
        <f>'ف 1'!L39</f>
        <v>0</v>
      </c>
      <c r="E37" s="14">
        <f>'ف 2'!L39</f>
        <v>0</v>
      </c>
      <c r="F37" s="14">
        <f>'ف 3'!L39</f>
        <v>0</v>
      </c>
      <c r="G37" s="14">
        <f>'ف 4'!L39</f>
        <v>0</v>
      </c>
      <c r="H37" s="14">
        <f>'ف 5'!L39</f>
        <v>0</v>
      </c>
      <c r="I37" s="14">
        <f>'ف 6'!L39</f>
        <v>0</v>
      </c>
      <c r="J37" s="14">
        <f>'ف 7'!L39</f>
        <v>0</v>
      </c>
      <c r="K37" s="14">
        <f>'ف 8'!L39</f>
        <v>0</v>
      </c>
      <c r="L37" s="14">
        <f>'ف 9'!L39</f>
        <v>0</v>
      </c>
      <c r="M37" s="14">
        <f>'ف 10'!L39</f>
        <v>0</v>
      </c>
      <c r="N37" s="14">
        <f t="shared" si="11"/>
        <v>0</v>
      </c>
      <c r="O37" s="210" t="str">
        <f t="shared" si="1"/>
        <v>0</v>
      </c>
      <c r="P37" s="41">
        <f t="shared" si="2"/>
        <v>0</v>
      </c>
      <c r="Q37" s="70" t="str">
        <f t="shared" si="9"/>
        <v>إنتبه</v>
      </c>
      <c r="S37" s="145">
        <f t="shared" si="3"/>
        <v>0</v>
      </c>
      <c r="T37" s="145">
        <f t="shared" si="4"/>
        <v>0</v>
      </c>
      <c r="U37" s="145">
        <f t="shared" si="5"/>
        <v>0</v>
      </c>
      <c r="V37" s="145">
        <f t="shared" si="6"/>
        <v>0</v>
      </c>
      <c r="W37" s="78" t="str">
        <f t="shared" si="10"/>
        <v>0</v>
      </c>
      <c r="X37" s="8" t="str">
        <f t="shared" si="7"/>
        <v>0</v>
      </c>
      <c r="Y37" s="8">
        <f t="shared" si="8"/>
        <v>0</v>
      </c>
    </row>
    <row r="38" spans="1:25" ht="18.75" thickBot="1">
      <c r="A38" s="64" t="str">
        <f>CONCATENATE('بيانات أولية وأسماء الطلاب'!A37)</f>
        <v>31</v>
      </c>
      <c r="B38" s="14" t="str">
        <f>CONCATENATE('بيانات أولية وأسماء الطلاب'!A37:B37)</f>
        <v/>
      </c>
      <c r="C38" s="14" t="str">
        <f>CONCATENATE('بيانات أولية وأسماء الطلاب'!C37)</f>
        <v/>
      </c>
      <c r="D38" s="14">
        <f>'ف 1'!L40</f>
        <v>0</v>
      </c>
      <c r="E38" s="14">
        <f>'ف 2'!L40</f>
        <v>0</v>
      </c>
      <c r="F38" s="14">
        <f>'ف 3'!L40</f>
        <v>0</v>
      </c>
      <c r="G38" s="14">
        <f>'ف 4'!L40</f>
        <v>0</v>
      </c>
      <c r="H38" s="14">
        <f>'ف 5'!L40</f>
        <v>0</v>
      </c>
      <c r="I38" s="14">
        <f>'ف 6'!L40</f>
        <v>0</v>
      </c>
      <c r="J38" s="14">
        <f>'ف 7'!L40</f>
        <v>0</v>
      </c>
      <c r="K38" s="14">
        <f>'ف 8'!L40</f>
        <v>0</v>
      </c>
      <c r="L38" s="14">
        <f>'ف 9'!L40</f>
        <v>0</v>
      </c>
      <c r="M38" s="14">
        <f>'ف 10'!L40</f>
        <v>0</v>
      </c>
      <c r="N38" s="14">
        <f t="shared" si="11"/>
        <v>0</v>
      </c>
      <c r="O38" s="210" t="str">
        <f t="shared" si="1"/>
        <v>0</v>
      </c>
      <c r="P38" s="41">
        <f t="shared" si="2"/>
        <v>0</v>
      </c>
      <c r="Q38" s="70" t="str">
        <f t="shared" si="9"/>
        <v>إنتبه</v>
      </c>
      <c r="S38" s="145">
        <f t="shared" si="3"/>
        <v>0</v>
      </c>
      <c r="T38" s="145">
        <f t="shared" si="4"/>
        <v>0</v>
      </c>
      <c r="U38" s="145">
        <f t="shared" si="5"/>
        <v>0</v>
      </c>
      <c r="V38" s="145">
        <f t="shared" si="6"/>
        <v>0</v>
      </c>
      <c r="W38" s="78" t="str">
        <f t="shared" si="10"/>
        <v>0</v>
      </c>
      <c r="X38" s="8" t="str">
        <f t="shared" si="7"/>
        <v>0</v>
      </c>
      <c r="Y38" s="8">
        <f t="shared" si="8"/>
        <v>0</v>
      </c>
    </row>
    <row r="39" spans="1:25" ht="18.75" thickBot="1">
      <c r="A39" s="64" t="str">
        <f>CONCATENATE('بيانات أولية وأسماء الطلاب'!A38)</f>
        <v>32</v>
      </c>
      <c r="B39" s="14" t="str">
        <f>CONCATENATE('بيانات أولية وأسماء الطلاب'!A38:B38)</f>
        <v/>
      </c>
      <c r="C39" s="14" t="str">
        <f>CONCATENATE('بيانات أولية وأسماء الطلاب'!C38)</f>
        <v/>
      </c>
      <c r="D39" s="14">
        <f>'ف 1'!L41</f>
        <v>0</v>
      </c>
      <c r="E39" s="14">
        <f>'ف 2'!L41</f>
        <v>0</v>
      </c>
      <c r="F39" s="14">
        <f>'ف 3'!L41</f>
        <v>0</v>
      </c>
      <c r="G39" s="14">
        <f>'ف 4'!L41</f>
        <v>0</v>
      </c>
      <c r="H39" s="14">
        <f>'ف 5'!L41</f>
        <v>0</v>
      </c>
      <c r="I39" s="14">
        <f>'ف 6'!L41</f>
        <v>0</v>
      </c>
      <c r="J39" s="14">
        <f>'ف 7'!L41</f>
        <v>0</v>
      </c>
      <c r="K39" s="14">
        <f>'ف 8'!L41</f>
        <v>0</v>
      </c>
      <c r="L39" s="14">
        <f>'ف 9'!L41</f>
        <v>0</v>
      </c>
      <c r="M39" s="14">
        <f>'ف 10'!L41</f>
        <v>0</v>
      </c>
      <c r="N39" s="14">
        <f t="shared" si="11"/>
        <v>0</v>
      </c>
      <c r="O39" s="210" t="str">
        <f t="shared" si="1"/>
        <v>0</v>
      </c>
      <c r="P39" s="41">
        <f t="shared" si="2"/>
        <v>0</v>
      </c>
      <c r="Q39" s="70" t="str">
        <f t="shared" si="9"/>
        <v>إنتبه</v>
      </c>
      <c r="S39" s="145">
        <f t="shared" si="3"/>
        <v>0</v>
      </c>
      <c r="T39" s="145">
        <f t="shared" si="4"/>
        <v>0</v>
      </c>
      <c r="U39" s="145">
        <f t="shared" si="5"/>
        <v>0</v>
      </c>
      <c r="V39" s="145">
        <f t="shared" si="6"/>
        <v>0</v>
      </c>
      <c r="W39" s="78" t="str">
        <f t="shared" si="10"/>
        <v>0</v>
      </c>
      <c r="X39" s="8" t="str">
        <f t="shared" si="7"/>
        <v>0</v>
      </c>
      <c r="Y39" s="8">
        <f t="shared" si="8"/>
        <v>0</v>
      </c>
    </row>
    <row r="40" spans="1:25" ht="18.75" thickBot="1">
      <c r="A40" s="64" t="str">
        <f>CONCATENATE('بيانات أولية وأسماء الطلاب'!A39)</f>
        <v>33</v>
      </c>
      <c r="B40" s="14" t="str">
        <f>CONCATENATE('بيانات أولية وأسماء الطلاب'!A39:B39)</f>
        <v/>
      </c>
      <c r="C40" s="14" t="str">
        <f>CONCATENATE('بيانات أولية وأسماء الطلاب'!C39)</f>
        <v/>
      </c>
      <c r="D40" s="14">
        <f>'ف 1'!L42</f>
        <v>0</v>
      </c>
      <c r="E40" s="14">
        <f>'ف 2'!L42</f>
        <v>0</v>
      </c>
      <c r="F40" s="14">
        <f>'ف 3'!L42</f>
        <v>0</v>
      </c>
      <c r="G40" s="14">
        <f>'ف 4'!L42</f>
        <v>0</v>
      </c>
      <c r="H40" s="14">
        <f>'ف 5'!L42</f>
        <v>0</v>
      </c>
      <c r="I40" s="14">
        <f>'ف 6'!L42</f>
        <v>0</v>
      </c>
      <c r="J40" s="14">
        <f>'ف 7'!L42</f>
        <v>0</v>
      </c>
      <c r="K40" s="14">
        <f>'ف 8'!L42</f>
        <v>0</v>
      </c>
      <c r="L40" s="14">
        <f>'ف 9'!L42</f>
        <v>0</v>
      </c>
      <c r="M40" s="14">
        <f>'ف 10'!L42</f>
        <v>0</v>
      </c>
      <c r="N40" s="14">
        <f t="shared" si="11"/>
        <v>0</v>
      </c>
      <c r="O40" s="210" t="str">
        <f t="shared" si="1"/>
        <v>0</v>
      </c>
      <c r="P40" s="41">
        <f t="shared" si="2"/>
        <v>0</v>
      </c>
      <c r="Q40" s="70" t="str">
        <f t="shared" si="9"/>
        <v>إنتبه</v>
      </c>
      <c r="S40" s="145">
        <f t="shared" si="3"/>
        <v>0</v>
      </c>
      <c r="T40" s="145">
        <f t="shared" si="4"/>
        <v>0</v>
      </c>
      <c r="U40" s="145">
        <f t="shared" si="5"/>
        <v>0</v>
      </c>
      <c r="V40" s="145">
        <f t="shared" si="6"/>
        <v>0</v>
      </c>
      <c r="W40" s="78" t="str">
        <f t="shared" si="10"/>
        <v>0</v>
      </c>
      <c r="X40" s="8" t="str">
        <f t="shared" si="7"/>
        <v>0</v>
      </c>
      <c r="Y40" s="8">
        <f t="shared" si="8"/>
        <v>0</v>
      </c>
    </row>
    <row r="41" spans="1:25" ht="18.75" thickBot="1">
      <c r="A41" s="64" t="str">
        <f>CONCATENATE('بيانات أولية وأسماء الطلاب'!A40)</f>
        <v>34</v>
      </c>
      <c r="B41" s="14" t="str">
        <f>CONCATENATE('بيانات أولية وأسماء الطلاب'!A40:B40)</f>
        <v/>
      </c>
      <c r="C41" s="14" t="str">
        <f>CONCATENATE('بيانات أولية وأسماء الطلاب'!C40)</f>
        <v/>
      </c>
      <c r="D41" s="14">
        <f>'ف 1'!L43</f>
        <v>0</v>
      </c>
      <c r="E41" s="14">
        <f>'ف 2'!L43</f>
        <v>0</v>
      </c>
      <c r="F41" s="14">
        <f>'ف 3'!L43</f>
        <v>0</v>
      </c>
      <c r="G41" s="14">
        <f>'ف 4'!L43</f>
        <v>0</v>
      </c>
      <c r="H41" s="14">
        <f>'ف 5'!L43</f>
        <v>0</v>
      </c>
      <c r="I41" s="14">
        <f>'ف 6'!L43</f>
        <v>0</v>
      </c>
      <c r="J41" s="14">
        <f>'ف 7'!L43</f>
        <v>0</v>
      </c>
      <c r="K41" s="14">
        <f>'ف 8'!L43</f>
        <v>0</v>
      </c>
      <c r="L41" s="14">
        <f>'ف 9'!L43</f>
        <v>0</v>
      </c>
      <c r="M41" s="14">
        <f>'ف 10'!L43</f>
        <v>0</v>
      </c>
      <c r="N41" s="14">
        <f t="shared" si="11"/>
        <v>0</v>
      </c>
      <c r="O41" s="210" t="str">
        <f t="shared" si="1"/>
        <v>0</v>
      </c>
      <c r="P41" s="41">
        <f t="shared" si="2"/>
        <v>0</v>
      </c>
      <c r="Q41" s="70" t="str">
        <f t="shared" si="9"/>
        <v>إنتبه</v>
      </c>
      <c r="S41" s="145">
        <f t="shared" si="3"/>
        <v>0</v>
      </c>
      <c r="T41" s="145">
        <f t="shared" si="4"/>
        <v>0</v>
      </c>
      <c r="U41" s="145">
        <f t="shared" si="5"/>
        <v>0</v>
      </c>
      <c r="V41" s="145">
        <f t="shared" si="6"/>
        <v>0</v>
      </c>
      <c r="W41" s="78" t="str">
        <f t="shared" si="10"/>
        <v>0</v>
      </c>
      <c r="X41" s="8" t="str">
        <f t="shared" si="7"/>
        <v>0</v>
      </c>
      <c r="Y41" s="8">
        <f t="shared" si="8"/>
        <v>0</v>
      </c>
    </row>
    <row r="42" spans="1:25" ht="18.75" thickBot="1">
      <c r="A42" s="65" t="str">
        <f>CONCATENATE('بيانات أولية وأسماء الطلاب'!A41)</f>
        <v>35</v>
      </c>
      <c r="B42" s="16" t="str">
        <f>CONCATENATE('بيانات أولية وأسماء الطلاب'!A41:B41)</f>
        <v/>
      </c>
      <c r="C42" s="16" t="str">
        <f>CONCATENATE('بيانات أولية وأسماء الطلاب'!C41)</f>
        <v/>
      </c>
      <c r="D42" s="16">
        <f>'ف 1'!L44</f>
        <v>0</v>
      </c>
      <c r="E42" s="16">
        <f>'ف 2'!L44</f>
        <v>0</v>
      </c>
      <c r="F42" s="16">
        <f>'ف 3'!L44</f>
        <v>0</v>
      </c>
      <c r="G42" s="16">
        <f>'ف 4'!L44</f>
        <v>0</v>
      </c>
      <c r="H42" s="16">
        <f>'ف 5'!L44</f>
        <v>0</v>
      </c>
      <c r="I42" s="16">
        <f>'ف 6'!L44</f>
        <v>0</v>
      </c>
      <c r="J42" s="16">
        <f>'ف 7'!L44</f>
        <v>0</v>
      </c>
      <c r="K42" s="16">
        <f>'ف 8'!L44</f>
        <v>0</v>
      </c>
      <c r="L42" s="16">
        <f>'ف 9'!L44</f>
        <v>0</v>
      </c>
      <c r="M42" s="16">
        <f>'ف 10'!L44</f>
        <v>0</v>
      </c>
      <c r="N42" s="16">
        <f t="shared" si="11"/>
        <v>0</v>
      </c>
      <c r="O42" s="211" t="str">
        <f t="shared" si="1"/>
        <v>0</v>
      </c>
      <c r="P42" s="42">
        <f t="shared" si="2"/>
        <v>0</v>
      </c>
      <c r="Q42" s="70" t="str">
        <f t="shared" si="9"/>
        <v>إنتبه</v>
      </c>
      <c r="S42" s="145">
        <f t="shared" si="3"/>
        <v>0</v>
      </c>
      <c r="T42" s="145">
        <f t="shared" si="4"/>
        <v>0</v>
      </c>
      <c r="U42" s="145">
        <f t="shared" si="5"/>
        <v>0</v>
      </c>
      <c r="V42" s="145">
        <f t="shared" si="6"/>
        <v>0</v>
      </c>
      <c r="W42" s="78" t="str">
        <f t="shared" si="10"/>
        <v>0</v>
      </c>
      <c r="X42" s="8" t="str">
        <f t="shared" si="7"/>
        <v>0</v>
      </c>
      <c r="Y42" s="8">
        <f t="shared" si="8"/>
        <v>0</v>
      </c>
    </row>
    <row r="43" spans="1:25" ht="6.75" customHeight="1" thickBot="1"/>
    <row r="44" spans="1:25" ht="20.25">
      <c r="A44" s="357" t="str">
        <f>CONCATENATE('بيانات أولية وأسماء الطلاب'!$A$43)</f>
        <v>معلم/ة المادة</v>
      </c>
      <c r="B44" s="376"/>
      <c r="D44" s="357" t="str">
        <f>CONCATENATE('بيانات أولية وأسماء الطلاب'!$C$43)</f>
        <v>المراجع/ة</v>
      </c>
      <c r="E44" s="377"/>
      <c r="F44" s="378"/>
      <c r="G44" s="378"/>
      <c r="H44" s="378"/>
      <c r="I44" s="379"/>
      <c r="L44" s="357" t="str">
        <f>CONCATENATE('صحة القراءة 40'!$J$45)</f>
        <v>عضو لجنة الكنترول</v>
      </c>
      <c r="M44" s="377"/>
      <c r="N44" s="378"/>
      <c r="O44" s="378"/>
      <c r="P44" s="379"/>
    </row>
    <row r="45" spans="1:25" ht="15" thickBot="1">
      <c r="A45" s="360"/>
      <c r="B45" s="363"/>
      <c r="D45" s="360"/>
      <c r="E45" s="364"/>
      <c r="F45" s="364"/>
      <c r="G45" s="364"/>
      <c r="H45" s="364"/>
      <c r="I45" s="363"/>
      <c r="L45" s="360"/>
      <c r="M45" s="364"/>
      <c r="N45" s="364"/>
      <c r="O45" s="364"/>
      <c r="P45" s="363"/>
    </row>
  </sheetData>
  <sheetProtection password="CC7D" sheet="1" objects="1" scenarios="1" selectLockedCells="1"/>
  <mergeCells count="25">
    <mergeCell ref="A45:B45"/>
    <mergeCell ref="D45:I45"/>
    <mergeCell ref="L45:P45"/>
    <mergeCell ref="A6:A7"/>
    <mergeCell ref="B6:B7"/>
    <mergeCell ref="C6:C7"/>
    <mergeCell ref="A44:B44"/>
    <mergeCell ref="D44:I44"/>
    <mergeCell ref="L44:P44"/>
    <mergeCell ref="L5:N5"/>
    <mergeCell ref="O5:P5"/>
    <mergeCell ref="D5:I5"/>
    <mergeCell ref="A3:B3"/>
    <mergeCell ref="A4:B4"/>
    <mergeCell ref="L3:N3"/>
    <mergeCell ref="O3:Q3"/>
    <mergeCell ref="L4:N4"/>
    <mergeCell ref="O4:Q4"/>
    <mergeCell ref="D2:K4"/>
    <mergeCell ref="A1:B1"/>
    <mergeCell ref="A2:B2"/>
    <mergeCell ref="L1:N1"/>
    <mergeCell ref="O1:Q1"/>
    <mergeCell ref="L2:N2"/>
    <mergeCell ref="O2:Q2"/>
  </mergeCells>
  <printOptions horizontalCentered="1"/>
  <pageMargins left="0.39370078740157483" right="0.39370078740157483" top="0.35433070866141736" bottom="0.55118110236220474" header="0.31496062992125984" footer="0.31496062992125984"/>
  <pageSetup paperSize="9" scale="90" orientation="landscape" r:id="rId1"/>
  <headerFooter>
    <oddFooter>&amp;Lالتعليم الثانوي نظام المقررات&amp;C &amp;F  &amp;P&amp;R&amp;9تصميم وإعداد / فاطمة الكبسي
الإصدار رقم 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rightToLeft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7" sqref="D7"/>
    </sheetView>
  </sheetViews>
  <sheetFormatPr defaultRowHeight="14.25"/>
  <cols>
    <col min="1" max="1" width="5" style="8" customWidth="1"/>
    <col min="2" max="2" width="31.5" style="8" customWidth="1"/>
    <col min="3" max="3" width="11.25" style="8" customWidth="1"/>
    <col min="4" max="7" width="5.125" style="8" customWidth="1"/>
    <col min="8" max="8" width="6.5" style="8" customWidth="1"/>
    <col min="9" max="9" width="6.625" style="8" customWidth="1"/>
    <col min="10" max="13" width="5.125" style="8" customWidth="1"/>
    <col min="14" max="14" width="6.125" style="8" customWidth="1"/>
    <col min="15" max="15" width="6.625" style="8" customWidth="1"/>
    <col min="16" max="16" width="7.75" style="8" customWidth="1"/>
    <col min="17" max="17" width="8.875" style="8" customWidth="1"/>
    <col min="18" max="18" width="2.25" style="8" customWidth="1"/>
    <col min="19" max="23" width="9" style="8" hidden="1" customWidth="1"/>
    <col min="24" max="24" width="25.25" style="8" hidden="1" customWidth="1"/>
    <col min="25" max="25" width="9" style="8" hidden="1" customWidth="1"/>
    <col min="26" max="16384" width="9" style="8"/>
  </cols>
  <sheetData>
    <row r="1" spans="1:25" ht="18">
      <c r="A1" s="349" t="str">
        <f>CONCATENATE('بيانات أولية وأسماء الطلاب'!A1:B1)</f>
        <v>المملكة العربية السعودية</v>
      </c>
      <c r="B1" s="349"/>
      <c r="J1" s="148"/>
      <c r="K1" s="142"/>
      <c r="L1" s="312" t="str">
        <f>CONCATENATE('بيانات أولية وأسماء الطلاب'!C1)</f>
        <v>مقرر مادة</v>
      </c>
      <c r="M1" s="320"/>
      <c r="N1" s="320"/>
      <c r="O1" s="308" t="str">
        <f>CONCATENATE('بيانات أولية وأسماء الطلاب'!D1)</f>
        <v/>
      </c>
      <c r="P1" s="320"/>
      <c r="Q1" s="309"/>
    </row>
    <row r="2" spans="1:25" ht="18">
      <c r="A2" s="349" t="str">
        <f>CONCATENATE('بيانات أولية وأسماء الطلاب'!A2:B2)</f>
        <v>وزارة التربية والتعليم</v>
      </c>
      <c r="B2" s="349"/>
      <c r="D2" s="317" t="s">
        <v>123</v>
      </c>
      <c r="E2" s="390"/>
      <c r="F2" s="390"/>
      <c r="G2" s="390"/>
      <c r="H2" s="390"/>
      <c r="I2" s="390"/>
      <c r="J2" s="390"/>
      <c r="K2" s="391"/>
      <c r="L2" s="314" t="str">
        <f>CONCATENATE('بيانات أولية وأسماء الطلاب'!C2)</f>
        <v>الفصل الدراسي</v>
      </c>
      <c r="M2" s="339"/>
      <c r="N2" s="339"/>
      <c r="O2" s="310" t="str">
        <f>CONCATENATE('بيانات أولية وأسماء الطلاب'!D2)</f>
        <v/>
      </c>
      <c r="P2" s="339"/>
      <c r="Q2" s="311"/>
    </row>
    <row r="3" spans="1:25" ht="18">
      <c r="A3" s="349" t="str">
        <f>CONCATENATE('بيانات أولية وأسماء الطلاب'!A3:B3)</f>
        <v>الإدارة العامة للتربية والتعليم بـ ................</v>
      </c>
      <c r="B3" s="349"/>
      <c r="D3" s="390"/>
      <c r="E3" s="390"/>
      <c r="F3" s="390"/>
      <c r="G3" s="390"/>
      <c r="H3" s="390"/>
      <c r="I3" s="390"/>
      <c r="J3" s="390"/>
      <c r="K3" s="391"/>
      <c r="L3" s="314" t="str">
        <f>CONCATENATE('بيانات أولية وأسماء الطلاب'!C3)</f>
        <v>الشعبة</v>
      </c>
      <c r="M3" s="339"/>
      <c r="N3" s="339"/>
      <c r="O3" s="310" t="str">
        <f>CONCATENATE('بيانات أولية وأسماء الطلاب'!D3)</f>
        <v/>
      </c>
      <c r="P3" s="339"/>
      <c r="Q3" s="311"/>
    </row>
    <row r="4" spans="1:25" ht="18.75" thickBot="1">
      <c r="A4" s="349" t="str">
        <f>CONCATENATE('بيانات أولية وأسماء الطلاب'!A4:B4)</f>
        <v>الثانوية / .....................</v>
      </c>
      <c r="B4" s="349"/>
      <c r="D4" s="390"/>
      <c r="E4" s="390"/>
      <c r="F4" s="390"/>
      <c r="G4" s="390"/>
      <c r="H4" s="390"/>
      <c r="I4" s="390"/>
      <c r="J4" s="390"/>
      <c r="K4" s="391"/>
      <c r="L4" s="316" t="str">
        <f>CONCATENATE('بيانات أولية وأسماء الطلاب'!C4)</f>
        <v>عدد الطلاب / الطالبات</v>
      </c>
      <c r="M4" s="340"/>
      <c r="N4" s="340"/>
      <c r="O4" s="304" t="str">
        <f>CONCATENATE('بيانات أولية وأسماء الطلاب'!D4)</f>
        <v/>
      </c>
      <c r="P4" s="340"/>
      <c r="Q4" s="305"/>
    </row>
    <row r="5" spans="1:25" ht="21" thickBot="1">
      <c r="A5" s="141"/>
      <c r="B5" s="141"/>
      <c r="C5" s="141"/>
      <c r="D5" s="428" t="s">
        <v>124</v>
      </c>
      <c r="E5" s="428"/>
      <c r="F5" s="428"/>
      <c r="G5" s="428"/>
      <c r="H5" s="428"/>
      <c r="I5" s="428"/>
      <c r="J5" s="215">
        <v>25</v>
      </c>
      <c r="K5" s="144"/>
      <c r="L5" s="218"/>
      <c r="M5" s="217"/>
      <c r="N5" s="231"/>
      <c r="O5" s="413" t="s">
        <v>125</v>
      </c>
      <c r="P5" s="414"/>
      <c r="Q5" s="119">
        <f>S7</f>
        <v>0</v>
      </c>
    </row>
    <row r="6" spans="1:25" s="34" customFormat="1" ht="72.75" customHeight="1">
      <c r="A6" s="422" t="str">
        <f>CONCATENATE('بيانات أولية وأسماء الطلاب'!$A$6)</f>
        <v>العدد</v>
      </c>
      <c r="B6" s="424" t="str">
        <f>CONCATENATE('بيانات أولية وأسماء الطلاب'!$B$6)</f>
        <v>اسم الطالب/ة رباعيًا</v>
      </c>
      <c r="C6" s="426" t="str">
        <f>CONCATENATE('بيانات أولية وأسماء الطلاب'!$C$6)</f>
        <v>الرقم الأكاديمي</v>
      </c>
      <c r="D6" s="168" t="s">
        <v>49</v>
      </c>
      <c r="E6" s="168" t="s">
        <v>50</v>
      </c>
      <c r="F6" s="168" t="s">
        <v>51</v>
      </c>
      <c r="G6" s="168" t="s">
        <v>52</v>
      </c>
      <c r="H6" s="168" t="s">
        <v>53</v>
      </c>
      <c r="I6" s="168" t="s">
        <v>54</v>
      </c>
      <c r="J6" s="168" t="s">
        <v>55</v>
      </c>
      <c r="K6" s="168" t="s">
        <v>56</v>
      </c>
      <c r="L6" s="168" t="s">
        <v>57</v>
      </c>
      <c r="M6" s="168" t="s">
        <v>58</v>
      </c>
      <c r="N6" s="169" t="s">
        <v>137</v>
      </c>
      <c r="O6" s="212" t="s">
        <v>138</v>
      </c>
      <c r="P6" s="170" t="s">
        <v>27</v>
      </c>
      <c r="Q6" s="171" t="str">
        <f>CONCATENATE('صحة القراءة 40'!$Q$6)</f>
        <v>ملاحظة رصد الدرجات</v>
      </c>
      <c r="S6" s="162" t="s">
        <v>46</v>
      </c>
      <c r="T6" s="162" t="s">
        <v>108</v>
      </c>
      <c r="U6" s="162" t="s">
        <v>105</v>
      </c>
      <c r="V6" s="162" t="s">
        <v>109</v>
      </c>
      <c r="W6" s="162" t="s">
        <v>110</v>
      </c>
      <c r="X6" s="162" t="s">
        <v>44</v>
      </c>
      <c r="Y6" s="163" t="s">
        <v>45</v>
      </c>
    </row>
    <row r="7" spans="1:25" s="34" customFormat="1" ht="18.75" thickBot="1">
      <c r="A7" s="423"/>
      <c r="B7" s="425"/>
      <c r="C7" s="427"/>
      <c r="D7" s="79"/>
      <c r="E7" s="79"/>
      <c r="F7" s="79"/>
      <c r="G7" s="79"/>
      <c r="H7" s="79"/>
      <c r="I7" s="79"/>
      <c r="J7" s="79"/>
      <c r="K7" s="79"/>
      <c r="L7" s="79"/>
      <c r="M7" s="79"/>
      <c r="N7" s="35">
        <f>SUM(D7:M7)</f>
        <v>0</v>
      </c>
      <c r="O7" s="207" t="str">
        <f>IF((S$7)&gt;0,(N7/$Q$5),"0")</f>
        <v>0</v>
      </c>
      <c r="P7" s="36">
        <f>FLOOR(O7,0.25)</f>
        <v>0</v>
      </c>
      <c r="Q7" s="120" t="str">
        <f>IF((O7)=$J$5,"0","إنتبه")</f>
        <v>إنتبه</v>
      </c>
      <c r="S7" s="161">
        <f>COUNTIFS(D7:M7,"&gt;0")</f>
        <v>0</v>
      </c>
      <c r="T7" s="161">
        <f>P7</f>
        <v>0</v>
      </c>
      <c r="U7" s="161">
        <f>N7</f>
        <v>0</v>
      </c>
      <c r="V7" s="161">
        <f>COUNTIFS(D7:M7,"&gt;0")*P$7</f>
        <v>0</v>
      </c>
      <c r="W7" s="78" t="str">
        <f t="shared" ref="W7" si="0">IF(N7&gt;0,(U7/V7),"0")</f>
        <v>0</v>
      </c>
      <c r="X7" s="8" t="str">
        <f>IF(W7&lt;=0,"0",IF(W7&lt;=1%,"لم يتم تقييم الطالب/ة خلال الفترة",IF(W7&lt;=29.99%,"لا يمكن الحكم على مستوى الطالب/ة حاليًّا",IF(W7&lt;=39.99%,"مؤشرات مستوى الطالب/ة ضعيفة جدًا",IF(W7&lt;=49.99%,"مؤشرات مستوى الطالب/ة ضعيفة",IF(W7&lt;=69.99%,"مقبول",IF(W7&lt;=79.99%,"جيد",IF(W7&lt;=89.99%,"جيد جدًا",IF(W7&lt;=94.99%,"ممتاز",IF(W7&lt;=100%,"ممتاز جدًا","0"))))))))))</f>
        <v>0</v>
      </c>
      <c r="Y7" s="8">
        <f>O7-P7</f>
        <v>0</v>
      </c>
    </row>
    <row r="8" spans="1:25" ht="18.75" thickBot="1">
      <c r="A8" s="64" t="str">
        <f>CONCATENATE('بيانات أولية وأسماء الطلاب'!A7)</f>
        <v>1</v>
      </c>
      <c r="B8" s="14" t="str">
        <f>CONCATENATE('بيانات أولية وأسماء الطلاب'!A7:B7)</f>
        <v/>
      </c>
      <c r="C8" s="14" t="str">
        <f>CONCATENATE('بيانات أولية وأسماء الطلاب'!C7)</f>
        <v/>
      </c>
      <c r="D8" s="12">
        <f>'ف 1'!N10</f>
        <v>0</v>
      </c>
      <c r="E8" s="12">
        <f>'ف 2'!N10</f>
        <v>0</v>
      </c>
      <c r="F8" s="12">
        <f>'ف 3'!N10</f>
        <v>0</v>
      </c>
      <c r="G8" s="12">
        <f>'ف 4'!N10</f>
        <v>0</v>
      </c>
      <c r="H8" s="12">
        <f>'ف 5'!N10</f>
        <v>0</v>
      </c>
      <c r="I8" s="12">
        <f>'ف 6'!N10</f>
        <v>0</v>
      </c>
      <c r="J8" s="12">
        <f>'ف 7'!N10</f>
        <v>0</v>
      </c>
      <c r="K8" s="12">
        <f>'ف 8'!N10</f>
        <v>0</v>
      </c>
      <c r="L8" s="12">
        <f>'ف 9'!N10</f>
        <v>0</v>
      </c>
      <c r="M8" s="12">
        <f>'ف 10'!N10</f>
        <v>0</v>
      </c>
      <c r="N8" s="12">
        <f>SUM(D8:M8)</f>
        <v>0</v>
      </c>
      <c r="O8" s="209" t="str">
        <f>IF((S$7)&gt;0,(N8/$Q$5),"0")</f>
        <v>0</v>
      </c>
      <c r="P8" s="40">
        <f t="shared" ref="P8:P42" si="1">FLOOR(O8,0.25)</f>
        <v>0</v>
      </c>
      <c r="Q8" s="70" t="str">
        <f>IF((O8)&gt;$J$5,"إنتبه","0")</f>
        <v>إنتبه</v>
      </c>
      <c r="S8" s="161">
        <f t="shared" ref="S8:S42" si="2">COUNTIFS(D8:M8,"&gt;0")</f>
        <v>0</v>
      </c>
      <c r="T8" s="161">
        <f t="shared" ref="T8:T42" si="3">P8</f>
        <v>0</v>
      </c>
      <c r="U8" s="161">
        <f t="shared" ref="U8:U42" si="4">N8</f>
        <v>0</v>
      </c>
      <c r="V8" s="161">
        <f t="shared" ref="V8:V42" si="5">COUNTIFS(D8:M8,"&gt;0")*P$7</f>
        <v>0</v>
      </c>
      <c r="W8" s="78" t="str">
        <f>IF(V8=0,"0",IF(N8&gt;0,(U8/V8),"0"))</f>
        <v>0</v>
      </c>
      <c r="X8" s="8" t="str">
        <f t="shared" ref="X8:X42" si="6">IF(W8&lt;=0,"0",IF(W8&lt;=1%,"لم يتم تقييم الطالب/ة خلال الفترة",IF(W8&lt;=29.99%,"لا يمكن الحكم على مستوى الطالب/ة حاليًّا",IF(W8&lt;=39.99%,"مؤشرات مستوى الطالب/ة ضعيفة جدًا",IF(W8&lt;=49.99%,"مؤشرات مستوى الطالب/ة ضعيفة",IF(W8&lt;=69.99%,"مقبول",IF(W8&lt;=79.99%,"جيد",IF(W8&lt;=89.99%,"جيد جدًا",IF(W8&lt;=94.99%,"ممتاز",IF(W8&lt;=100%,"ممتاز جدًا","0"))))))))))</f>
        <v>0</v>
      </c>
      <c r="Y8" s="8">
        <f t="shared" ref="Y8:Y42" si="7">O8-P8</f>
        <v>0</v>
      </c>
    </row>
    <row r="9" spans="1:25" ht="18.75" thickBot="1">
      <c r="A9" s="64" t="str">
        <f>CONCATENATE('بيانات أولية وأسماء الطلاب'!A8)</f>
        <v>2</v>
      </c>
      <c r="B9" s="14" t="str">
        <f>CONCATENATE('بيانات أولية وأسماء الطلاب'!A8:B8)</f>
        <v/>
      </c>
      <c r="C9" s="14" t="str">
        <f>CONCATENATE('بيانات أولية وأسماء الطلاب'!C8)</f>
        <v/>
      </c>
      <c r="D9" s="14">
        <f>'ف 1'!N11</f>
        <v>0</v>
      </c>
      <c r="E9" s="14">
        <f>'ف 2'!N11</f>
        <v>0</v>
      </c>
      <c r="F9" s="14">
        <f>'ف 3'!N11</f>
        <v>0</v>
      </c>
      <c r="G9" s="14">
        <f>'ف 4'!N11</f>
        <v>0</v>
      </c>
      <c r="H9" s="14">
        <f>'ف 5'!N11</f>
        <v>0</v>
      </c>
      <c r="I9" s="14">
        <f>'ف 6'!N11</f>
        <v>0</v>
      </c>
      <c r="J9" s="14">
        <f>'ف 7'!N11</f>
        <v>0</v>
      </c>
      <c r="K9" s="14">
        <f>'ف 8'!N11</f>
        <v>0</v>
      </c>
      <c r="L9" s="14">
        <f>'ف 9'!N11</f>
        <v>0</v>
      </c>
      <c r="M9" s="14">
        <f>'ف 10'!N11</f>
        <v>0</v>
      </c>
      <c r="N9" s="14">
        <f>SUM(D9:M9)</f>
        <v>0</v>
      </c>
      <c r="O9" s="210" t="str">
        <f>IF((S$7)&gt;0,(N9/$Q$5),"0")</f>
        <v>0</v>
      </c>
      <c r="P9" s="41">
        <f t="shared" si="1"/>
        <v>0</v>
      </c>
      <c r="Q9" s="70" t="str">
        <f t="shared" ref="Q9:Q42" si="8">IF((O9)&gt;$J$5,"إنتبه","0")</f>
        <v>إنتبه</v>
      </c>
      <c r="S9" s="161">
        <f t="shared" si="2"/>
        <v>0</v>
      </c>
      <c r="T9" s="161">
        <f t="shared" si="3"/>
        <v>0</v>
      </c>
      <c r="U9" s="161">
        <f t="shared" si="4"/>
        <v>0</v>
      </c>
      <c r="V9" s="161">
        <f t="shared" si="5"/>
        <v>0</v>
      </c>
      <c r="W9" s="78" t="str">
        <f t="shared" ref="W9:W42" si="9">IF(V9=0,"0",IF(N9&gt;0,(U9/V9),"0"))</f>
        <v>0</v>
      </c>
      <c r="X9" s="8" t="str">
        <f t="shared" si="6"/>
        <v>0</v>
      </c>
      <c r="Y9" s="8">
        <f t="shared" si="7"/>
        <v>0</v>
      </c>
    </row>
    <row r="10" spans="1:25" ht="18.75" thickBot="1">
      <c r="A10" s="64" t="str">
        <f>CONCATENATE('بيانات أولية وأسماء الطلاب'!A9)</f>
        <v>3</v>
      </c>
      <c r="B10" s="14" t="str">
        <f>CONCATENATE('بيانات أولية وأسماء الطلاب'!A9:B9)</f>
        <v/>
      </c>
      <c r="C10" s="14" t="str">
        <f>CONCATENATE('بيانات أولية وأسماء الطلاب'!C9)</f>
        <v/>
      </c>
      <c r="D10" s="14">
        <f>'ف 1'!N12</f>
        <v>0</v>
      </c>
      <c r="E10" s="14">
        <f>'ف 2'!N12</f>
        <v>0</v>
      </c>
      <c r="F10" s="14">
        <f>'ف 3'!N12</f>
        <v>0</v>
      </c>
      <c r="G10" s="14">
        <f>'ف 4'!N12</f>
        <v>0</v>
      </c>
      <c r="H10" s="14">
        <f>'ف 5'!N12</f>
        <v>0</v>
      </c>
      <c r="I10" s="14">
        <f>'ف 6'!N12</f>
        <v>0</v>
      </c>
      <c r="J10" s="14">
        <f>'ف 7'!N12</f>
        <v>0</v>
      </c>
      <c r="K10" s="14">
        <f>'ف 8'!N12</f>
        <v>0</v>
      </c>
      <c r="L10" s="14">
        <f>'ف 9'!N12</f>
        <v>0</v>
      </c>
      <c r="M10" s="14">
        <f>'ف 10'!N12</f>
        <v>0</v>
      </c>
      <c r="N10" s="14">
        <f>SUM(D10:M10)</f>
        <v>0</v>
      </c>
      <c r="O10" s="210" t="str">
        <f t="shared" ref="O10:O41" si="10">IF((S$7)&gt;0,(N10/$Q$5),"0")</f>
        <v>0</v>
      </c>
      <c r="P10" s="41">
        <f t="shared" si="1"/>
        <v>0</v>
      </c>
      <c r="Q10" s="70" t="str">
        <f t="shared" si="8"/>
        <v>إنتبه</v>
      </c>
      <c r="S10" s="161">
        <f t="shared" si="2"/>
        <v>0</v>
      </c>
      <c r="T10" s="161">
        <f t="shared" si="3"/>
        <v>0</v>
      </c>
      <c r="U10" s="161">
        <f t="shared" si="4"/>
        <v>0</v>
      </c>
      <c r="V10" s="161">
        <f t="shared" si="5"/>
        <v>0</v>
      </c>
      <c r="W10" s="78" t="str">
        <f t="shared" si="9"/>
        <v>0</v>
      </c>
      <c r="X10" s="8" t="str">
        <f t="shared" si="6"/>
        <v>0</v>
      </c>
      <c r="Y10" s="8">
        <f t="shared" si="7"/>
        <v>0</v>
      </c>
    </row>
    <row r="11" spans="1:25" ht="18.75" thickBot="1">
      <c r="A11" s="64" t="str">
        <f>CONCATENATE('بيانات أولية وأسماء الطلاب'!A10)</f>
        <v>4</v>
      </c>
      <c r="B11" s="14" t="str">
        <f>CONCATENATE('بيانات أولية وأسماء الطلاب'!A10:B10)</f>
        <v/>
      </c>
      <c r="C11" s="14" t="str">
        <f>CONCATENATE('بيانات أولية وأسماء الطلاب'!C10)</f>
        <v/>
      </c>
      <c r="D11" s="14">
        <f>'ف 1'!N13</f>
        <v>0</v>
      </c>
      <c r="E11" s="14">
        <f>'ف 2'!N13</f>
        <v>0</v>
      </c>
      <c r="F11" s="14">
        <f>'ف 3'!N13</f>
        <v>0</v>
      </c>
      <c r="G11" s="14">
        <f>'ف 4'!N13</f>
        <v>0</v>
      </c>
      <c r="H11" s="14">
        <f>'ف 5'!N13</f>
        <v>0</v>
      </c>
      <c r="I11" s="14">
        <f>'ف 6'!N13</f>
        <v>0</v>
      </c>
      <c r="J11" s="14">
        <f>'ف 7'!N13</f>
        <v>0</v>
      </c>
      <c r="K11" s="14">
        <f>'ف 8'!N13</f>
        <v>0</v>
      </c>
      <c r="L11" s="14">
        <f>'ف 9'!N13</f>
        <v>0</v>
      </c>
      <c r="M11" s="14">
        <f>'ف 10'!N13</f>
        <v>0</v>
      </c>
      <c r="N11" s="14">
        <f t="shared" ref="N11:N42" si="11">SUM(D11:M11)</f>
        <v>0</v>
      </c>
      <c r="O11" s="210" t="str">
        <f t="shared" si="10"/>
        <v>0</v>
      </c>
      <c r="P11" s="41">
        <f t="shared" si="1"/>
        <v>0</v>
      </c>
      <c r="Q11" s="70" t="str">
        <f t="shared" si="8"/>
        <v>إنتبه</v>
      </c>
      <c r="S11" s="161">
        <f t="shared" si="2"/>
        <v>0</v>
      </c>
      <c r="T11" s="161">
        <f t="shared" si="3"/>
        <v>0</v>
      </c>
      <c r="U11" s="161">
        <f t="shared" si="4"/>
        <v>0</v>
      </c>
      <c r="V11" s="161">
        <f t="shared" si="5"/>
        <v>0</v>
      </c>
      <c r="W11" s="78" t="str">
        <f t="shared" si="9"/>
        <v>0</v>
      </c>
      <c r="X11" s="8" t="str">
        <f t="shared" si="6"/>
        <v>0</v>
      </c>
      <c r="Y11" s="8">
        <f t="shared" si="7"/>
        <v>0</v>
      </c>
    </row>
    <row r="12" spans="1:25" ht="18.75" thickBot="1">
      <c r="A12" s="64" t="str">
        <f>CONCATENATE('بيانات أولية وأسماء الطلاب'!A11)</f>
        <v>5</v>
      </c>
      <c r="B12" s="14" t="str">
        <f>CONCATENATE('بيانات أولية وأسماء الطلاب'!A11:B11)</f>
        <v/>
      </c>
      <c r="C12" s="14" t="str">
        <f>CONCATENATE('بيانات أولية وأسماء الطلاب'!C11)</f>
        <v/>
      </c>
      <c r="D12" s="14">
        <f>'ف 1'!N14</f>
        <v>0</v>
      </c>
      <c r="E12" s="14">
        <f>'ف 2'!N14</f>
        <v>0</v>
      </c>
      <c r="F12" s="14">
        <f>'ف 3'!N14</f>
        <v>0</v>
      </c>
      <c r="G12" s="14">
        <f>'ف 4'!N14</f>
        <v>0</v>
      </c>
      <c r="H12" s="14">
        <f>'ف 5'!N14</f>
        <v>0</v>
      </c>
      <c r="I12" s="14">
        <f>'ف 6'!N14</f>
        <v>0</v>
      </c>
      <c r="J12" s="14">
        <f>'ف 7'!N14</f>
        <v>0</v>
      </c>
      <c r="K12" s="14">
        <f>'ف 8'!N14</f>
        <v>0</v>
      </c>
      <c r="L12" s="14">
        <f>'ف 9'!N14</f>
        <v>0</v>
      </c>
      <c r="M12" s="14">
        <f>'ف 10'!N14</f>
        <v>0</v>
      </c>
      <c r="N12" s="14">
        <f t="shared" si="11"/>
        <v>0</v>
      </c>
      <c r="O12" s="210" t="str">
        <f t="shared" si="10"/>
        <v>0</v>
      </c>
      <c r="P12" s="41">
        <f t="shared" si="1"/>
        <v>0</v>
      </c>
      <c r="Q12" s="70" t="str">
        <f t="shared" si="8"/>
        <v>إنتبه</v>
      </c>
      <c r="S12" s="161">
        <f t="shared" si="2"/>
        <v>0</v>
      </c>
      <c r="T12" s="161">
        <f t="shared" si="3"/>
        <v>0</v>
      </c>
      <c r="U12" s="161">
        <f t="shared" si="4"/>
        <v>0</v>
      </c>
      <c r="V12" s="161">
        <f t="shared" si="5"/>
        <v>0</v>
      </c>
      <c r="W12" s="78" t="str">
        <f t="shared" si="9"/>
        <v>0</v>
      </c>
      <c r="X12" s="8" t="str">
        <f t="shared" si="6"/>
        <v>0</v>
      </c>
      <c r="Y12" s="8">
        <f t="shared" si="7"/>
        <v>0</v>
      </c>
    </row>
    <row r="13" spans="1:25" ht="18.75" thickBot="1">
      <c r="A13" s="64" t="str">
        <f>CONCATENATE('بيانات أولية وأسماء الطلاب'!A12)</f>
        <v>6</v>
      </c>
      <c r="B13" s="14" t="str">
        <f>CONCATENATE('بيانات أولية وأسماء الطلاب'!A12:B12)</f>
        <v/>
      </c>
      <c r="C13" s="14" t="str">
        <f>CONCATENATE('بيانات أولية وأسماء الطلاب'!C12)</f>
        <v/>
      </c>
      <c r="D13" s="14">
        <f>'ف 1'!N15</f>
        <v>0</v>
      </c>
      <c r="E13" s="14">
        <f>'ف 2'!N15</f>
        <v>0</v>
      </c>
      <c r="F13" s="14">
        <f>'ف 3'!N15</f>
        <v>0</v>
      </c>
      <c r="G13" s="14">
        <f>'ف 4'!N15</f>
        <v>0</v>
      </c>
      <c r="H13" s="14">
        <f>'ف 5'!N15</f>
        <v>0</v>
      </c>
      <c r="I13" s="14">
        <f>'ف 6'!N15</f>
        <v>0</v>
      </c>
      <c r="J13" s="14">
        <f>'ف 7'!N15</f>
        <v>0</v>
      </c>
      <c r="K13" s="14">
        <f>'ف 8'!N15</f>
        <v>0</v>
      </c>
      <c r="L13" s="14">
        <f>'ف 9'!N15</f>
        <v>0</v>
      </c>
      <c r="M13" s="14">
        <f>'ف 10'!N15</f>
        <v>0</v>
      </c>
      <c r="N13" s="14">
        <f t="shared" si="11"/>
        <v>0</v>
      </c>
      <c r="O13" s="210" t="str">
        <f t="shared" si="10"/>
        <v>0</v>
      </c>
      <c r="P13" s="41">
        <f t="shared" si="1"/>
        <v>0</v>
      </c>
      <c r="Q13" s="70" t="str">
        <f t="shared" si="8"/>
        <v>إنتبه</v>
      </c>
      <c r="S13" s="161">
        <f t="shared" si="2"/>
        <v>0</v>
      </c>
      <c r="T13" s="161">
        <f t="shared" si="3"/>
        <v>0</v>
      </c>
      <c r="U13" s="161">
        <f t="shared" si="4"/>
        <v>0</v>
      </c>
      <c r="V13" s="161">
        <f t="shared" si="5"/>
        <v>0</v>
      </c>
      <c r="W13" s="78" t="str">
        <f t="shared" si="9"/>
        <v>0</v>
      </c>
      <c r="X13" s="8" t="str">
        <f t="shared" si="6"/>
        <v>0</v>
      </c>
      <c r="Y13" s="8">
        <f t="shared" si="7"/>
        <v>0</v>
      </c>
    </row>
    <row r="14" spans="1:25" ht="18.75" thickBot="1">
      <c r="A14" s="64" t="str">
        <f>CONCATENATE('بيانات أولية وأسماء الطلاب'!A13)</f>
        <v>7</v>
      </c>
      <c r="B14" s="14" t="str">
        <f>CONCATENATE('بيانات أولية وأسماء الطلاب'!A13:B13)</f>
        <v/>
      </c>
      <c r="C14" s="14" t="str">
        <f>CONCATENATE('بيانات أولية وأسماء الطلاب'!C13)</f>
        <v/>
      </c>
      <c r="D14" s="14">
        <f>'ف 1'!N16</f>
        <v>0</v>
      </c>
      <c r="E14" s="14">
        <f>'ف 2'!N16</f>
        <v>0</v>
      </c>
      <c r="F14" s="14">
        <f>'ف 3'!N16</f>
        <v>0</v>
      </c>
      <c r="G14" s="14">
        <f>'ف 4'!N16</f>
        <v>0</v>
      </c>
      <c r="H14" s="14">
        <f>'ف 5'!N16</f>
        <v>0</v>
      </c>
      <c r="I14" s="14">
        <f>'ف 6'!N16</f>
        <v>0</v>
      </c>
      <c r="J14" s="14">
        <f>'ف 7'!N16</f>
        <v>0</v>
      </c>
      <c r="K14" s="14">
        <f>'ف 8'!N16</f>
        <v>0</v>
      </c>
      <c r="L14" s="14">
        <f>'ف 9'!N16</f>
        <v>0</v>
      </c>
      <c r="M14" s="14">
        <f>'ف 10'!N16</f>
        <v>0</v>
      </c>
      <c r="N14" s="14">
        <f t="shared" si="11"/>
        <v>0</v>
      </c>
      <c r="O14" s="210" t="str">
        <f t="shared" si="10"/>
        <v>0</v>
      </c>
      <c r="P14" s="41">
        <f t="shared" si="1"/>
        <v>0</v>
      </c>
      <c r="Q14" s="70" t="str">
        <f t="shared" si="8"/>
        <v>إنتبه</v>
      </c>
      <c r="S14" s="161">
        <f t="shared" si="2"/>
        <v>0</v>
      </c>
      <c r="T14" s="161">
        <f t="shared" si="3"/>
        <v>0</v>
      </c>
      <c r="U14" s="161">
        <f t="shared" si="4"/>
        <v>0</v>
      </c>
      <c r="V14" s="161">
        <f t="shared" si="5"/>
        <v>0</v>
      </c>
      <c r="W14" s="78" t="str">
        <f t="shared" si="9"/>
        <v>0</v>
      </c>
      <c r="X14" s="8" t="str">
        <f t="shared" si="6"/>
        <v>0</v>
      </c>
      <c r="Y14" s="8">
        <f t="shared" si="7"/>
        <v>0</v>
      </c>
    </row>
    <row r="15" spans="1:25" ht="18.75" thickBot="1">
      <c r="A15" s="64" t="str">
        <f>CONCATENATE('بيانات أولية وأسماء الطلاب'!A14)</f>
        <v>8</v>
      </c>
      <c r="B15" s="14" t="str">
        <f>CONCATENATE('بيانات أولية وأسماء الطلاب'!A14:B14)</f>
        <v/>
      </c>
      <c r="C15" s="14" t="str">
        <f>CONCATENATE('بيانات أولية وأسماء الطلاب'!C14)</f>
        <v/>
      </c>
      <c r="D15" s="14">
        <f>'ف 1'!N17</f>
        <v>0</v>
      </c>
      <c r="E15" s="14">
        <f>'ف 2'!N17</f>
        <v>0</v>
      </c>
      <c r="F15" s="14">
        <f>'ف 3'!N17</f>
        <v>0</v>
      </c>
      <c r="G15" s="14">
        <f>'ف 4'!N17</f>
        <v>0</v>
      </c>
      <c r="H15" s="14">
        <f>'ف 5'!N17</f>
        <v>0</v>
      </c>
      <c r="I15" s="14">
        <f>'ف 6'!N17</f>
        <v>0</v>
      </c>
      <c r="J15" s="14">
        <f>'ف 7'!N17</f>
        <v>0</v>
      </c>
      <c r="K15" s="14">
        <f>'ف 8'!N17</f>
        <v>0</v>
      </c>
      <c r="L15" s="14">
        <f>'ف 9'!N17</f>
        <v>0</v>
      </c>
      <c r="M15" s="14">
        <f>'ف 10'!N17</f>
        <v>0</v>
      </c>
      <c r="N15" s="14">
        <f t="shared" si="11"/>
        <v>0</v>
      </c>
      <c r="O15" s="210" t="str">
        <f t="shared" si="10"/>
        <v>0</v>
      </c>
      <c r="P15" s="41">
        <f t="shared" si="1"/>
        <v>0</v>
      </c>
      <c r="Q15" s="70" t="str">
        <f t="shared" si="8"/>
        <v>إنتبه</v>
      </c>
      <c r="S15" s="161">
        <f t="shared" si="2"/>
        <v>0</v>
      </c>
      <c r="T15" s="161">
        <f t="shared" si="3"/>
        <v>0</v>
      </c>
      <c r="U15" s="161">
        <f t="shared" si="4"/>
        <v>0</v>
      </c>
      <c r="V15" s="161">
        <f t="shared" si="5"/>
        <v>0</v>
      </c>
      <c r="W15" s="78" t="str">
        <f t="shared" si="9"/>
        <v>0</v>
      </c>
      <c r="X15" s="8" t="str">
        <f t="shared" si="6"/>
        <v>0</v>
      </c>
      <c r="Y15" s="8">
        <f t="shared" si="7"/>
        <v>0</v>
      </c>
    </row>
    <row r="16" spans="1:25" ht="18.75" thickBot="1">
      <c r="A16" s="64" t="str">
        <f>CONCATENATE('بيانات أولية وأسماء الطلاب'!A15)</f>
        <v>9</v>
      </c>
      <c r="B16" s="14" t="str">
        <f>CONCATENATE('بيانات أولية وأسماء الطلاب'!A15:B15)</f>
        <v/>
      </c>
      <c r="C16" s="14" t="str">
        <f>CONCATENATE('بيانات أولية وأسماء الطلاب'!C15)</f>
        <v/>
      </c>
      <c r="D16" s="14">
        <f>'ف 1'!N18</f>
        <v>0</v>
      </c>
      <c r="E16" s="14">
        <f>'ف 2'!N18</f>
        <v>0</v>
      </c>
      <c r="F16" s="14">
        <f>'ف 3'!N18</f>
        <v>0</v>
      </c>
      <c r="G16" s="14">
        <f>'ف 4'!N18</f>
        <v>0</v>
      </c>
      <c r="H16" s="14">
        <f>'ف 5'!N18</f>
        <v>0</v>
      </c>
      <c r="I16" s="14">
        <f>'ف 6'!N18</f>
        <v>0</v>
      </c>
      <c r="J16" s="14">
        <f>'ف 7'!N18</f>
        <v>0</v>
      </c>
      <c r="K16" s="14">
        <f>'ف 8'!N18</f>
        <v>0</v>
      </c>
      <c r="L16" s="14">
        <f>'ف 9'!N18</f>
        <v>0</v>
      </c>
      <c r="M16" s="14">
        <f>'ف 10'!N18</f>
        <v>0</v>
      </c>
      <c r="N16" s="14">
        <f t="shared" si="11"/>
        <v>0</v>
      </c>
      <c r="O16" s="210" t="str">
        <f t="shared" si="10"/>
        <v>0</v>
      </c>
      <c r="P16" s="41">
        <f t="shared" si="1"/>
        <v>0</v>
      </c>
      <c r="Q16" s="70" t="str">
        <f t="shared" si="8"/>
        <v>إنتبه</v>
      </c>
      <c r="S16" s="161">
        <f t="shared" si="2"/>
        <v>0</v>
      </c>
      <c r="T16" s="161">
        <f t="shared" si="3"/>
        <v>0</v>
      </c>
      <c r="U16" s="161">
        <f t="shared" si="4"/>
        <v>0</v>
      </c>
      <c r="V16" s="161">
        <f t="shared" si="5"/>
        <v>0</v>
      </c>
      <c r="W16" s="78" t="str">
        <f t="shared" si="9"/>
        <v>0</v>
      </c>
      <c r="X16" s="8" t="str">
        <f t="shared" si="6"/>
        <v>0</v>
      </c>
      <c r="Y16" s="8">
        <f t="shared" si="7"/>
        <v>0</v>
      </c>
    </row>
    <row r="17" spans="1:25" ht="18.75" thickBot="1">
      <c r="A17" s="64" t="str">
        <f>CONCATENATE('بيانات أولية وأسماء الطلاب'!A16)</f>
        <v>10</v>
      </c>
      <c r="B17" s="14" t="str">
        <f>CONCATENATE('بيانات أولية وأسماء الطلاب'!A16:B16)</f>
        <v/>
      </c>
      <c r="C17" s="14" t="str">
        <f>CONCATENATE('بيانات أولية وأسماء الطلاب'!C16)</f>
        <v/>
      </c>
      <c r="D17" s="14">
        <f>'ف 1'!N19</f>
        <v>0</v>
      </c>
      <c r="E17" s="14">
        <f>'ف 2'!N19</f>
        <v>0</v>
      </c>
      <c r="F17" s="14">
        <f>'ف 3'!N19</f>
        <v>0</v>
      </c>
      <c r="G17" s="14">
        <f>'ف 4'!N19</f>
        <v>0</v>
      </c>
      <c r="H17" s="14">
        <f>'ف 5'!N19</f>
        <v>0</v>
      </c>
      <c r="I17" s="14">
        <f>'ف 6'!N19</f>
        <v>0</v>
      </c>
      <c r="J17" s="14">
        <f>'ف 7'!N19</f>
        <v>0</v>
      </c>
      <c r="K17" s="14">
        <f>'ف 8'!N19</f>
        <v>0</v>
      </c>
      <c r="L17" s="14">
        <f>'ف 9'!N19</f>
        <v>0</v>
      </c>
      <c r="M17" s="14">
        <f>'ف 10'!N19</f>
        <v>0</v>
      </c>
      <c r="N17" s="14">
        <f t="shared" si="11"/>
        <v>0</v>
      </c>
      <c r="O17" s="210" t="str">
        <f t="shared" si="10"/>
        <v>0</v>
      </c>
      <c r="P17" s="41">
        <f t="shared" si="1"/>
        <v>0</v>
      </c>
      <c r="Q17" s="70" t="str">
        <f t="shared" si="8"/>
        <v>إنتبه</v>
      </c>
      <c r="S17" s="161">
        <f t="shared" si="2"/>
        <v>0</v>
      </c>
      <c r="T17" s="161">
        <f t="shared" si="3"/>
        <v>0</v>
      </c>
      <c r="U17" s="161">
        <f t="shared" si="4"/>
        <v>0</v>
      </c>
      <c r="V17" s="161">
        <f t="shared" si="5"/>
        <v>0</v>
      </c>
      <c r="W17" s="78" t="str">
        <f t="shared" si="9"/>
        <v>0</v>
      </c>
      <c r="X17" s="8" t="str">
        <f t="shared" si="6"/>
        <v>0</v>
      </c>
      <c r="Y17" s="8">
        <f t="shared" si="7"/>
        <v>0</v>
      </c>
    </row>
    <row r="18" spans="1:25" ht="18.75" thickBot="1">
      <c r="A18" s="64" t="str">
        <f>CONCATENATE('بيانات أولية وأسماء الطلاب'!A17)</f>
        <v>11</v>
      </c>
      <c r="B18" s="14" t="str">
        <f>CONCATENATE('بيانات أولية وأسماء الطلاب'!A17:B17)</f>
        <v/>
      </c>
      <c r="C18" s="14" t="str">
        <f>CONCATENATE('بيانات أولية وأسماء الطلاب'!C17)</f>
        <v/>
      </c>
      <c r="D18" s="14">
        <f>'ف 1'!N20</f>
        <v>0</v>
      </c>
      <c r="E18" s="14">
        <f>'ف 2'!N20</f>
        <v>0</v>
      </c>
      <c r="F18" s="14">
        <f>'ف 3'!N20</f>
        <v>0</v>
      </c>
      <c r="G18" s="14">
        <f>'ف 4'!N20</f>
        <v>0</v>
      </c>
      <c r="H18" s="14">
        <f>'ف 5'!N20</f>
        <v>0</v>
      </c>
      <c r="I18" s="14">
        <f>'ف 6'!N20</f>
        <v>0</v>
      </c>
      <c r="J18" s="14">
        <f>'ف 7'!N20</f>
        <v>0</v>
      </c>
      <c r="K18" s="14">
        <f>'ف 8'!N20</f>
        <v>0</v>
      </c>
      <c r="L18" s="14">
        <f>'ف 9'!N20</f>
        <v>0</v>
      </c>
      <c r="M18" s="14">
        <f>'ف 10'!N20</f>
        <v>0</v>
      </c>
      <c r="N18" s="14">
        <f t="shared" si="11"/>
        <v>0</v>
      </c>
      <c r="O18" s="210" t="str">
        <f t="shared" si="10"/>
        <v>0</v>
      </c>
      <c r="P18" s="41">
        <f t="shared" si="1"/>
        <v>0</v>
      </c>
      <c r="Q18" s="70" t="str">
        <f t="shared" si="8"/>
        <v>إنتبه</v>
      </c>
      <c r="S18" s="161">
        <f t="shared" si="2"/>
        <v>0</v>
      </c>
      <c r="T18" s="161">
        <f t="shared" si="3"/>
        <v>0</v>
      </c>
      <c r="U18" s="161">
        <f t="shared" si="4"/>
        <v>0</v>
      </c>
      <c r="V18" s="161">
        <f t="shared" si="5"/>
        <v>0</v>
      </c>
      <c r="W18" s="78" t="str">
        <f t="shared" si="9"/>
        <v>0</v>
      </c>
      <c r="X18" s="8" t="str">
        <f t="shared" si="6"/>
        <v>0</v>
      </c>
      <c r="Y18" s="8">
        <f t="shared" si="7"/>
        <v>0</v>
      </c>
    </row>
    <row r="19" spans="1:25" ht="18.75" thickBot="1">
      <c r="A19" s="64" t="str">
        <f>CONCATENATE('بيانات أولية وأسماء الطلاب'!A18)</f>
        <v>12</v>
      </c>
      <c r="B19" s="14" t="str">
        <f>CONCATENATE('بيانات أولية وأسماء الطلاب'!A18:B18)</f>
        <v/>
      </c>
      <c r="C19" s="14" t="str">
        <f>CONCATENATE('بيانات أولية وأسماء الطلاب'!C18)</f>
        <v/>
      </c>
      <c r="D19" s="14">
        <f>'ف 1'!N21</f>
        <v>0</v>
      </c>
      <c r="E19" s="14">
        <f>'ف 2'!N21</f>
        <v>0</v>
      </c>
      <c r="F19" s="14">
        <f>'ف 3'!N21</f>
        <v>0</v>
      </c>
      <c r="G19" s="14">
        <f>'ف 4'!N21</f>
        <v>0</v>
      </c>
      <c r="H19" s="14">
        <f>'ف 5'!N21</f>
        <v>0</v>
      </c>
      <c r="I19" s="14">
        <f>'ف 6'!N21</f>
        <v>0</v>
      </c>
      <c r="J19" s="14">
        <f>'ف 7'!N21</f>
        <v>0</v>
      </c>
      <c r="K19" s="14">
        <f>'ف 8'!N21</f>
        <v>0</v>
      </c>
      <c r="L19" s="14">
        <f>'ف 9'!N21</f>
        <v>0</v>
      </c>
      <c r="M19" s="14">
        <f>'ف 10'!N21</f>
        <v>0</v>
      </c>
      <c r="N19" s="14">
        <f t="shared" si="11"/>
        <v>0</v>
      </c>
      <c r="O19" s="210" t="str">
        <f t="shared" si="10"/>
        <v>0</v>
      </c>
      <c r="P19" s="41">
        <f t="shared" si="1"/>
        <v>0</v>
      </c>
      <c r="Q19" s="70" t="str">
        <f t="shared" si="8"/>
        <v>إنتبه</v>
      </c>
      <c r="S19" s="161">
        <f t="shared" si="2"/>
        <v>0</v>
      </c>
      <c r="T19" s="161">
        <f t="shared" si="3"/>
        <v>0</v>
      </c>
      <c r="U19" s="161">
        <f t="shared" si="4"/>
        <v>0</v>
      </c>
      <c r="V19" s="161">
        <f t="shared" si="5"/>
        <v>0</v>
      </c>
      <c r="W19" s="78" t="str">
        <f t="shared" si="9"/>
        <v>0</v>
      </c>
      <c r="X19" s="8" t="str">
        <f t="shared" si="6"/>
        <v>0</v>
      </c>
      <c r="Y19" s="8">
        <f t="shared" si="7"/>
        <v>0</v>
      </c>
    </row>
    <row r="20" spans="1:25" ht="18.75" thickBot="1">
      <c r="A20" s="64" t="str">
        <f>CONCATENATE('بيانات أولية وأسماء الطلاب'!A19)</f>
        <v>13</v>
      </c>
      <c r="B20" s="14" t="str">
        <f>CONCATENATE('بيانات أولية وأسماء الطلاب'!A19:B19)</f>
        <v/>
      </c>
      <c r="C20" s="14" t="str">
        <f>CONCATENATE('بيانات أولية وأسماء الطلاب'!C19)</f>
        <v/>
      </c>
      <c r="D20" s="14">
        <f>'ف 1'!N22</f>
        <v>0</v>
      </c>
      <c r="E20" s="14">
        <f>'ف 2'!N22</f>
        <v>0</v>
      </c>
      <c r="F20" s="14">
        <f>'ف 3'!N22</f>
        <v>0</v>
      </c>
      <c r="G20" s="14">
        <f>'ف 4'!N22</f>
        <v>0</v>
      </c>
      <c r="H20" s="14">
        <f>'ف 5'!N22</f>
        <v>0</v>
      </c>
      <c r="I20" s="14">
        <f>'ف 6'!N22</f>
        <v>0</v>
      </c>
      <c r="J20" s="14">
        <f>'ف 7'!N22</f>
        <v>0</v>
      </c>
      <c r="K20" s="14">
        <f>'ف 8'!N22</f>
        <v>0</v>
      </c>
      <c r="L20" s="14">
        <f>'ف 9'!N22</f>
        <v>0</v>
      </c>
      <c r="M20" s="14">
        <f>'ف 10'!N22</f>
        <v>0</v>
      </c>
      <c r="N20" s="14">
        <f t="shared" si="11"/>
        <v>0</v>
      </c>
      <c r="O20" s="210" t="str">
        <f t="shared" si="10"/>
        <v>0</v>
      </c>
      <c r="P20" s="41">
        <f t="shared" si="1"/>
        <v>0</v>
      </c>
      <c r="Q20" s="70" t="str">
        <f t="shared" si="8"/>
        <v>إنتبه</v>
      </c>
      <c r="S20" s="161">
        <f t="shared" si="2"/>
        <v>0</v>
      </c>
      <c r="T20" s="161">
        <f t="shared" si="3"/>
        <v>0</v>
      </c>
      <c r="U20" s="161">
        <f t="shared" si="4"/>
        <v>0</v>
      </c>
      <c r="V20" s="161">
        <f t="shared" si="5"/>
        <v>0</v>
      </c>
      <c r="W20" s="78" t="str">
        <f t="shared" si="9"/>
        <v>0</v>
      </c>
      <c r="X20" s="8" t="str">
        <f t="shared" si="6"/>
        <v>0</v>
      </c>
      <c r="Y20" s="8">
        <f t="shared" si="7"/>
        <v>0</v>
      </c>
    </row>
    <row r="21" spans="1:25" ht="18.75" thickBot="1">
      <c r="A21" s="64" t="str">
        <f>CONCATENATE('بيانات أولية وأسماء الطلاب'!A20)</f>
        <v>14</v>
      </c>
      <c r="B21" s="14" t="str">
        <f>CONCATENATE('بيانات أولية وأسماء الطلاب'!A20:B20)</f>
        <v/>
      </c>
      <c r="C21" s="14" t="str">
        <f>CONCATENATE('بيانات أولية وأسماء الطلاب'!C20)</f>
        <v/>
      </c>
      <c r="D21" s="14">
        <f>'ف 1'!N23</f>
        <v>0</v>
      </c>
      <c r="E21" s="14">
        <f>'ف 2'!N23</f>
        <v>0</v>
      </c>
      <c r="F21" s="14">
        <f>'ف 3'!N23</f>
        <v>0</v>
      </c>
      <c r="G21" s="14">
        <f>'ف 4'!N23</f>
        <v>0</v>
      </c>
      <c r="H21" s="14">
        <f>'ف 5'!N23</f>
        <v>0</v>
      </c>
      <c r="I21" s="14">
        <f>'ف 6'!N23</f>
        <v>0</v>
      </c>
      <c r="J21" s="14">
        <f>'ف 7'!N23</f>
        <v>0</v>
      </c>
      <c r="K21" s="14">
        <f>'ف 8'!N23</f>
        <v>0</v>
      </c>
      <c r="L21" s="14">
        <f>'ف 9'!N23</f>
        <v>0</v>
      </c>
      <c r="M21" s="14">
        <f>'ف 10'!N23</f>
        <v>0</v>
      </c>
      <c r="N21" s="14">
        <f t="shared" si="11"/>
        <v>0</v>
      </c>
      <c r="O21" s="210" t="str">
        <f t="shared" si="10"/>
        <v>0</v>
      </c>
      <c r="P21" s="41">
        <f t="shared" si="1"/>
        <v>0</v>
      </c>
      <c r="Q21" s="70" t="str">
        <f t="shared" si="8"/>
        <v>إنتبه</v>
      </c>
      <c r="S21" s="161">
        <f t="shared" si="2"/>
        <v>0</v>
      </c>
      <c r="T21" s="161">
        <f t="shared" si="3"/>
        <v>0</v>
      </c>
      <c r="U21" s="161">
        <f t="shared" si="4"/>
        <v>0</v>
      </c>
      <c r="V21" s="161">
        <f t="shared" si="5"/>
        <v>0</v>
      </c>
      <c r="W21" s="78" t="str">
        <f t="shared" si="9"/>
        <v>0</v>
      </c>
      <c r="X21" s="8" t="str">
        <f t="shared" si="6"/>
        <v>0</v>
      </c>
      <c r="Y21" s="8">
        <f t="shared" si="7"/>
        <v>0</v>
      </c>
    </row>
    <row r="22" spans="1:25" ht="18.75" thickBot="1">
      <c r="A22" s="64" t="str">
        <f>CONCATENATE('بيانات أولية وأسماء الطلاب'!A21)</f>
        <v>15</v>
      </c>
      <c r="B22" s="14" t="str">
        <f>CONCATENATE('بيانات أولية وأسماء الطلاب'!A21:B21)</f>
        <v/>
      </c>
      <c r="C22" s="14" t="str">
        <f>CONCATENATE('بيانات أولية وأسماء الطلاب'!C21)</f>
        <v/>
      </c>
      <c r="D22" s="14">
        <f>'ف 1'!N24</f>
        <v>0</v>
      </c>
      <c r="E22" s="14">
        <f>'ف 2'!N24</f>
        <v>0</v>
      </c>
      <c r="F22" s="14">
        <f>'ف 3'!N24</f>
        <v>0</v>
      </c>
      <c r="G22" s="14">
        <f>'ف 4'!N24</f>
        <v>0</v>
      </c>
      <c r="H22" s="14">
        <f>'ف 5'!N24</f>
        <v>0</v>
      </c>
      <c r="I22" s="14">
        <f>'ف 6'!N24</f>
        <v>0</v>
      </c>
      <c r="J22" s="14">
        <f>'ف 7'!N24</f>
        <v>0</v>
      </c>
      <c r="K22" s="14">
        <f>'ف 8'!N24</f>
        <v>0</v>
      </c>
      <c r="L22" s="14">
        <f>'ف 9'!N24</f>
        <v>0</v>
      </c>
      <c r="M22" s="14">
        <f>'ف 10'!N24</f>
        <v>0</v>
      </c>
      <c r="N22" s="14">
        <f t="shared" si="11"/>
        <v>0</v>
      </c>
      <c r="O22" s="210" t="str">
        <f t="shared" si="10"/>
        <v>0</v>
      </c>
      <c r="P22" s="41">
        <f t="shared" si="1"/>
        <v>0</v>
      </c>
      <c r="Q22" s="70" t="str">
        <f t="shared" si="8"/>
        <v>إنتبه</v>
      </c>
      <c r="S22" s="161">
        <f t="shared" si="2"/>
        <v>0</v>
      </c>
      <c r="T22" s="161">
        <f t="shared" si="3"/>
        <v>0</v>
      </c>
      <c r="U22" s="161">
        <f t="shared" si="4"/>
        <v>0</v>
      </c>
      <c r="V22" s="161">
        <f t="shared" si="5"/>
        <v>0</v>
      </c>
      <c r="W22" s="78" t="str">
        <f t="shared" si="9"/>
        <v>0</v>
      </c>
      <c r="X22" s="8" t="str">
        <f t="shared" si="6"/>
        <v>0</v>
      </c>
      <c r="Y22" s="8">
        <f t="shared" si="7"/>
        <v>0</v>
      </c>
    </row>
    <row r="23" spans="1:25" ht="18.75" thickBot="1">
      <c r="A23" s="64" t="str">
        <f>CONCATENATE('بيانات أولية وأسماء الطلاب'!A22)</f>
        <v>16</v>
      </c>
      <c r="B23" s="14" t="str">
        <f>CONCATENATE('بيانات أولية وأسماء الطلاب'!A22:B22)</f>
        <v/>
      </c>
      <c r="C23" s="14" t="str">
        <f>CONCATENATE('بيانات أولية وأسماء الطلاب'!C22)</f>
        <v/>
      </c>
      <c r="D23" s="14">
        <f>'ف 1'!N25</f>
        <v>0</v>
      </c>
      <c r="E23" s="14">
        <f>'ف 2'!N25</f>
        <v>0</v>
      </c>
      <c r="F23" s="14">
        <f>'ف 3'!N25</f>
        <v>0</v>
      </c>
      <c r="G23" s="14">
        <f>'ف 4'!N25</f>
        <v>0</v>
      </c>
      <c r="H23" s="14">
        <f>'ف 5'!N25</f>
        <v>0</v>
      </c>
      <c r="I23" s="14">
        <f>'ف 6'!N25</f>
        <v>0</v>
      </c>
      <c r="J23" s="14">
        <f>'ف 7'!N25</f>
        <v>0</v>
      </c>
      <c r="K23" s="14">
        <f>'ف 8'!N25</f>
        <v>0</v>
      </c>
      <c r="L23" s="14">
        <f>'ف 9'!N25</f>
        <v>0</v>
      </c>
      <c r="M23" s="14">
        <f>'ف 10'!N25</f>
        <v>0</v>
      </c>
      <c r="N23" s="14">
        <f t="shared" si="11"/>
        <v>0</v>
      </c>
      <c r="O23" s="210" t="str">
        <f t="shared" si="10"/>
        <v>0</v>
      </c>
      <c r="P23" s="41">
        <f t="shared" si="1"/>
        <v>0</v>
      </c>
      <c r="Q23" s="70" t="str">
        <f t="shared" si="8"/>
        <v>إنتبه</v>
      </c>
      <c r="S23" s="161">
        <f t="shared" si="2"/>
        <v>0</v>
      </c>
      <c r="T23" s="161">
        <f t="shared" si="3"/>
        <v>0</v>
      </c>
      <c r="U23" s="161">
        <f t="shared" si="4"/>
        <v>0</v>
      </c>
      <c r="V23" s="161">
        <f t="shared" si="5"/>
        <v>0</v>
      </c>
      <c r="W23" s="78" t="str">
        <f t="shared" si="9"/>
        <v>0</v>
      </c>
      <c r="X23" s="8" t="str">
        <f t="shared" si="6"/>
        <v>0</v>
      </c>
      <c r="Y23" s="8">
        <f t="shared" si="7"/>
        <v>0</v>
      </c>
    </row>
    <row r="24" spans="1:25" ht="18.75" thickBot="1">
      <c r="A24" s="64" t="str">
        <f>CONCATENATE('بيانات أولية وأسماء الطلاب'!A23)</f>
        <v>17</v>
      </c>
      <c r="B24" s="14" t="str">
        <f>CONCATENATE('بيانات أولية وأسماء الطلاب'!A23:B23)</f>
        <v/>
      </c>
      <c r="C24" s="14" t="str">
        <f>CONCATENATE('بيانات أولية وأسماء الطلاب'!C23)</f>
        <v/>
      </c>
      <c r="D24" s="14">
        <f>'ف 1'!N26</f>
        <v>0</v>
      </c>
      <c r="E24" s="14">
        <f>'ف 2'!N26</f>
        <v>0</v>
      </c>
      <c r="F24" s="14">
        <f>'ف 3'!N26</f>
        <v>0</v>
      </c>
      <c r="G24" s="14">
        <f>'ف 4'!N26</f>
        <v>0</v>
      </c>
      <c r="H24" s="14">
        <f>'ف 5'!N26</f>
        <v>0</v>
      </c>
      <c r="I24" s="14">
        <f>'ف 6'!N26</f>
        <v>0</v>
      </c>
      <c r="J24" s="14">
        <f>'ف 7'!N26</f>
        <v>0</v>
      </c>
      <c r="K24" s="14">
        <f>'ف 8'!N26</f>
        <v>0</v>
      </c>
      <c r="L24" s="14">
        <f>'ف 9'!N26</f>
        <v>0</v>
      </c>
      <c r="M24" s="14">
        <f>'ف 10'!N26</f>
        <v>0</v>
      </c>
      <c r="N24" s="14">
        <f t="shared" si="11"/>
        <v>0</v>
      </c>
      <c r="O24" s="210" t="str">
        <f t="shared" si="10"/>
        <v>0</v>
      </c>
      <c r="P24" s="41">
        <f t="shared" si="1"/>
        <v>0</v>
      </c>
      <c r="Q24" s="70" t="str">
        <f t="shared" si="8"/>
        <v>إنتبه</v>
      </c>
      <c r="S24" s="161">
        <f t="shared" si="2"/>
        <v>0</v>
      </c>
      <c r="T24" s="161">
        <f t="shared" si="3"/>
        <v>0</v>
      </c>
      <c r="U24" s="161">
        <f t="shared" si="4"/>
        <v>0</v>
      </c>
      <c r="V24" s="161">
        <f t="shared" si="5"/>
        <v>0</v>
      </c>
      <c r="W24" s="78" t="str">
        <f t="shared" si="9"/>
        <v>0</v>
      </c>
      <c r="X24" s="8" t="str">
        <f t="shared" si="6"/>
        <v>0</v>
      </c>
      <c r="Y24" s="8">
        <f t="shared" si="7"/>
        <v>0</v>
      </c>
    </row>
    <row r="25" spans="1:25" ht="18.75" thickBot="1">
      <c r="A25" s="64" t="str">
        <f>CONCATENATE('بيانات أولية وأسماء الطلاب'!A24)</f>
        <v>18</v>
      </c>
      <c r="B25" s="14" t="str">
        <f>CONCATENATE('بيانات أولية وأسماء الطلاب'!A24:B24)</f>
        <v/>
      </c>
      <c r="C25" s="14" t="str">
        <f>CONCATENATE('بيانات أولية وأسماء الطلاب'!C24)</f>
        <v/>
      </c>
      <c r="D25" s="14">
        <f>'ف 1'!N27</f>
        <v>0</v>
      </c>
      <c r="E25" s="14">
        <f>'ف 2'!N27</f>
        <v>0</v>
      </c>
      <c r="F25" s="14">
        <f>'ف 3'!N27</f>
        <v>0</v>
      </c>
      <c r="G25" s="14">
        <f>'ف 4'!N27</f>
        <v>0</v>
      </c>
      <c r="H25" s="14">
        <f>'ف 5'!N27</f>
        <v>0</v>
      </c>
      <c r="I25" s="14">
        <f>'ف 6'!N27</f>
        <v>0</v>
      </c>
      <c r="J25" s="14">
        <f>'ف 7'!N27</f>
        <v>0</v>
      </c>
      <c r="K25" s="14">
        <f>'ف 8'!N27</f>
        <v>0</v>
      </c>
      <c r="L25" s="14">
        <f>'ف 9'!N27</f>
        <v>0</v>
      </c>
      <c r="M25" s="14">
        <f>'ف 10'!N27</f>
        <v>0</v>
      </c>
      <c r="N25" s="14">
        <f t="shared" si="11"/>
        <v>0</v>
      </c>
      <c r="O25" s="210" t="str">
        <f t="shared" si="10"/>
        <v>0</v>
      </c>
      <c r="P25" s="41">
        <f t="shared" si="1"/>
        <v>0</v>
      </c>
      <c r="Q25" s="70" t="str">
        <f t="shared" si="8"/>
        <v>إنتبه</v>
      </c>
      <c r="S25" s="161">
        <f t="shared" si="2"/>
        <v>0</v>
      </c>
      <c r="T25" s="161">
        <f t="shared" si="3"/>
        <v>0</v>
      </c>
      <c r="U25" s="161">
        <f t="shared" si="4"/>
        <v>0</v>
      </c>
      <c r="V25" s="161">
        <f t="shared" si="5"/>
        <v>0</v>
      </c>
      <c r="W25" s="78" t="str">
        <f t="shared" si="9"/>
        <v>0</v>
      </c>
      <c r="X25" s="8" t="str">
        <f t="shared" si="6"/>
        <v>0</v>
      </c>
      <c r="Y25" s="8">
        <f t="shared" si="7"/>
        <v>0</v>
      </c>
    </row>
    <row r="26" spans="1:25" ht="18.75" thickBot="1">
      <c r="A26" s="64" t="str">
        <f>CONCATENATE('بيانات أولية وأسماء الطلاب'!A25)</f>
        <v>19</v>
      </c>
      <c r="B26" s="14" t="str">
        <f>CONCATENATE('بيانات أولية وأسماء الطلاب'!A25:B25)</f>
        <v/>
      </c>
      <c r="C26" s="14" t="str">
        <f>CONCATENATE('بيانات أولية وأسماء الطلاب'!C25)</f>
        <v/>
      </c>
      <c r="D26" s="14">
        <f>'ف 1'!N28</f>
        <v>0</v>
      </c>
      <c r="E26" s="14">
        <f>'ف 2'!N28</f>
        <v>0</v>
      </c>
      <c r="F26" s="14">
        <f>'ف 3'!N28</f>
        <v>0</v>
      </c>
      <c r="G26" s="14">
        <f>'ف 4'!N28</f>
        <v>0</v>
      </c>
      <c r="H26" s="14">
        <f>'ف 5'!N28</f>
        <v>0</v>
      </c>
      <c r="I26" s="14">
        <f>'ف 6'!N28</f>
        <v>0</v>
      </c>
      <c r="J26" s="14">
        <f>'ف 7'!N28</f>
        <v>0</v>
      </c>
      <c r="K26" s="14">
        <f>'ف 8'!N28</f>
        <v>0</v>
      </c>
      <c r="L26" s="14">
        <f>'ف 9'!N28</f>
        <v>0</v>
      </c>
      <c r="M26" s="14">
        <f>'ف 10'!N28</f>
        <v>0</v>
      </c>
      <c r="N26" s="14">
        <f t="shared" si="11"/>
        <v>0</v>
      </c>
      <c r="O26" s="210" t="str">
        <f t="shared" si="10"/>
        <v>0</v>
      </c>
      <c r="P26" s="41">
        <f t="shared" si="1"/>
        <v>0</v>
      </c>
      <c r="Q26" s="70" t="str">
        <f t="shared" si="8"/>
        <v>إنتبه</v>
      </c>
      <c r="S26" s="161">
        <f t="shared" si="2"/>
        <v>0</v>
      </c>
      <c r="T26" s="161">
        <f t="shared" si="3"/>
        <v>0</v>
      </c>
      <c r="U26" s="161">
        <f t="shared" si="4"/>
        <v>0</v>
      </c>
      <c r="V26" s="161">
        <f t="shared" si="5"/>
        <v>0</v>
      </c>
      <c r="W26" s="78" t="str">
        <f t="shared" si="9"/>
        <v>0</v>
      </c>
      <c r="X26" s="8" t="str">
        <f t="shared" si="6"/>
        <v>0</v>
      </c>
      <c r="Y26" s="8">
        <f t="shared" si="7"/>
        <v>0</v>
      </c>
    </row>
    <row r="27" spans="1:25" ht="18.75" thickBot="1">
      <c r="A27" s="64" t="str">
        <f>CONCATENATE('بيانات أولية وأسماء الطلاب'!A26)</f>
        <v>20</v>
      </c>
      <c r="B27" s="14" t="str">
        <f>CONCATENATE('بيانات أولية وأسماء الطلاب'!A26:B26)</f>
        <v/>
      </c>
      <c r="C27" s="14" t="str">
        <f>CONCATENATE('بيانات أولية وأسماء الطلاب'!C26)</f>
        <v/>
      </c>
      <c r="D27" s="14">
        <f>'ف 1'!N29</f>
        <v>0</v>
      </c>
      <c r="E27" s="14">
        <f>'ف 2'!N29</f>
        <v>0</v>
      </c>
      <c r="F27" s="14">
        <f>'ف 3'!N29</f>
        <v>0</v>
      </c>
      <c r="G27" s="14">
        <f>'ف 4'!N29</f>
        <v>0</v>
      </c>
      <c r="H27" s="14">
        <f>'ف 5'!N29</f>
        <v>0</v>
      </c>
      <c r="I27" s="14">
        <f>'ف 6'!N29</f>
        <v>0</v>
      </c>
      <c r="J27" s="14">
        <f>'ف 7'!N29</f>
        <v>0</v>
      </c>
      <c r="K27" s="14">
        <f>'ف 8'!N29</f>
        <v>0</v>
      </c>
      <c r="L27" s="14">
        <f>'ف 9'!N29</f>
        <v>0</v>
      </c>
      <c r="M27" s="14">
        <f>'ف 10'!N29</f>
        <v>0</v>
      </c>
      <c r="N27" s="14">
        <f t="shared" si="11"/>
        <v>0</v>
      </c>
      <c r="O27" s="210" t="str">
        <f t="shared" si="10"/>
        <v>0</v>
      </c>
      <c r="P27" s="41">
        <f t="shared" si="1"/>
        <v>0</v>
      </c>
      <c r="Q27" s="70" t="str">
        <f t="shared" si="8"/>
        <v>إنتبه</v>
      </c>
      <c r="S27" s="161">
        <f t="shared" si="2"/>
        <v>0</v>
      </c>
      <c r="T27" s="161">
        <f t="shared" si="3"/>
        <v>0</v>
      </c>
      <c r="U27" s="161">
        <f t="shared" si="4"/>
        <v>0</v>
      </c>
      <c r="V27" s="161">
        <f t="shared" si="5"/>
        <v>0</v>
      </c>
      <c r="W27" s="78" t="str">
        <f t="shared" si="9"/>
        <v>0</v>
      </c>
      <c r="X27" s="8" t="str">
        <f t="shared" si="6"/>
        <v>0</v>
      </c>
      <c r="Y27" s="8">
        <f t="shared" si="7"/>
        <v>0</v>
      </c>
    </row>
    <row r="28" spans="1:25" ht="18.75" thickBot="1">
      <c r="A28" s="64" t="str">
        <f>CONCATENATE('بيانات أولية وأسماء الطلاب'!A27)</f>
        <v>21</v>
      </c>
      <c r="B28" s="14" t="str">
        <f>CONCATENATE('بيانات أولية وأسماء الطلاب'!A27:B27)</f>
        <v/>
      </c>
      <c r="C28" s="14" t="str">
        <f>CONCATENATE('بيانات أولية وأسماء الطلاب'!C27)</f>
        <v/>
      </c>
      <c r="D28" s="14">
        <f>'ف 1'!N30</f>
        <v>0</v>
      </c>
      <c r="E28" s="14">
        <f>'ف 2'!N30</f>
        <v>0</v>
      </c>
      <c r="F28" s="14">
        <f>'ف 3'!N30</f>
        <v>0</v>
      </c>
      <c r="G28" s="14">
        <f>'ف 4'!N30</f>
        <v>0</v>
      </c>
      <c r="H28" s="14">
        <f>'ف 5'!N30</f>
        <v>0</v>
      </c>
      <c r="I28" s="14">
        <f>'ف 6'!N30</f>
        <v>0</v>
      </c>
      <c r="J28" s="14">
        <f>'ف 7'!N30</f>
        <v>0</v>
      </c>
      <c r="K28" s="14">
        <f>'ف 8'!N30</f>
        <v>0</v>
      </c>
      <c r="L28" s="14">
        <f>'ف 9'!N30</f>
        <v>0</v>
      </c>
      <c r="M28" s="14">
        <f>'ف 10'!N30</f>
        <v>0</v>
      </c>
      <c r="N28" s="14">
        <f t="shared" si="11"/>
        <v>0</v>
      </c>
      <c r="O28" s="210" t="str">
        <f t="shared" si="10"/>
        <v>0</v>
      </c>
      <c r="P28" s="41">
        <f t="shared" si="1"/>
        <v>0</v>
      </c>
      <c r="Q28" s="70" t="str">
        <f t="shared" si="8"/>
        <v>إنتبه</v>
      </c>
      <c r="S28" s="161">
        <f t="shared" si="2"/>
        <v>0</v>
      </c>
      <c r="T28" s="161">
        <f t="shared" si="3"/>
        <v>0</v>
      </c>
      <c r="U28" s="161">
        <f t="shared" si="4"/>
        <v>0</v>
      </c>
      <c r="V28" s="161">
        <f t="shared" si="5"/>
        <v>0</v>
      </c>
      <c r="W28" s="78" t="str">
        <f t="shared" si="9"/>
        <v>0</v>
      </c>
      <c r="X28" s="8" t="str">
        <f t="shared" si="6"/>
        <v>0</v>
      </c>
      <c r="Y28" s="8">
        <f t="shared" si="7"/>
        <v>0</v>
      </c>
    </row>
    <row r="29" spans="1:25" ht="18.75" thickBot="1">
      <c r="A29" s="64" t="str">
        <f>CONCATENATE('بيانات أولية وأسماء الطلاب'!A28)</f>
        <v>22</v>
      </c>
      <c r="B29" s="14" t="str">
        <f>CONCATENATE('بيانات أولية وأسماء الطلاب'!A28:B28)</f>
        <v/>
      </c>
      <c r="C29" s="14" t="str">
        <f>CONCATENATE('بيانات أولية وأسماء الطلاب'!C28)</f>
        <v/>
      </c>
      <c r="D29" s="14">
        <f>'ف 1'!N31</f>
        <v>0</v>
      </c>
      <c r="E29" s="14">
        <f>'ف 2'!N31</f>
        <v>0</v>
      </c>
      <c r="F29" s="14">
        <f>'ف 3'!N31</f>
        <v>0</v>
      </c>
      <c r="G29" s="14">
        <f>'ف 4'!N31</f>
        <v>0</v>
      </c>
      <c r="H29" s="14">
        <f>'ف 5'!N31</f>
        <v>0</v>
      </c>
      <c r="I29" s="14">
        <f>'ف 6'!N31</f>
        <v>0</v>
      </c>
      <c r="J29" s="14">
        <f>'ف 7'!N31</f>
        <v>0</v>
      </c>
      <c r="K29" s="14">
        <f>'ف 8'!N31</f>
        <v>0</v>
      </c>
      <c r="L29" s="14">
        <f>'ف 9'!N31</f>
        <v>0</v>
      </c>
      <c r="M29" s="14">
        <f>'ف 10'!N31</f>
        <v>0</v>
      </c>
      <c r="N29" s="14">
        <f t="shared" si="11"/>
        <v>0</v>
      </c>
      <c r="O29" s="210" t="str">
        <f t="shared" si="10"/>
        <v>0</v>
      </c>
      <c r="P29" s="41">
        <f t="shared" si="1"/>
        <v>0</v>
      </c>
      <c r="Q29" s="70" t="str">
        <f t="shared" si="8"/>
        <v>إنتبه</v>
      </c>
      <c r="S29" s="161">
        <f t="shared" si="2"/>
        <v>0</v>
      </c>
      <c r="T29" s="161">
        <f t="shared" si="3"/>
        <v>0</v>
      </c>
      <c r="U29" s="161">
        <f t="shared" si="4"/>
        <v>0</v>
      </c>
      <c r="V29" s="161">
        <f t="shared" si="5"/>
        <v>0</v>
      </c>
      <c r="W29" s="78" t="str">
        <f t="shared" si="9"/>
        <v>0</v>
      </c>
      <c r="X29" s="8" t="str">
        <f t="shared" si="6"/>
        <v>0</v>
      </c>
      <c r="Y29" s="8">
        <f t="shared" si="7"/>
        <v>0</v>
      </c>
    </row>
    <row r="30" spans="1:25" ht="18.75" thickBot="1">
      <c r="A30" s="64" t="str">
        <f>CONCATENATE('بيانات أولية وأسماء الطلاب'!A29)</f>
        <v>23</v>
      </c>
      <c r="B30" s="14" t="str">
        <f>CONCATENATE('بيانات أولية وأسماء الطلاب'!A29:B29)</f>
        <v/>
      </c>
      <c r="C30" s="14" t="str">
        <f>CONCATENATE('بيانات أولية وأسماء الطلاب'!C29)</f>
        <v/>
      </c>
      <c r="D30" s="14">
        <f>'ف 1'!N32</f>
        <v>0</v>
      </c>
      <c r="E30" s="14">
        <f>'ف 2'!N32</f>
        <v>0</v>
      </c>
      <c r="F30" s="14">
        <f>'ف 3'!N32</f>
        <v>0</v>
      </c>
      <c r="G30" s="14">
        <f>'ف 4'!N32</f>
        <v>0</v>
      </c>
      <c r="H30" s="14">
        <f>'ف 5'!N32</f>
        <v>0</v>
      </c>
      <c r="I30" s="14">
        <f>'ف 6'!N32</f>
        <v>0</v>
      </c>
      <c r="J30" s="14">
        <f>'ف 7'!N32</f>
        <v>0</v>
      </c>
      <c r="K30" s="14">
        <f>'ف 8'!N32</f>
        <v>0</v>
      </c>
      <c r="L30" s="14">
        <f>'ف 9'!N32</f>
        <v>0</v>
      </c>
      <c r="M30" s="14">
        <f>'ف 10'!N32</f>
        <v>0</v>
      </c>
      <c r="N30" s="14">
        <f t="shared" si="11"/>
        <v>0</v>
      </c>
      <c r="O30" s="210" t="str">
        <f t="shared" si="10"/>
        <v>0</v>
      </c>
      <c r="P30" s="41">
        <f t="shared" si="1"/>
        <v>0</v>
      </c>
      <c r="Q30" s="70" t="str">
        <f t="shared" si="8"/>
        <v>إنتبه</v>
      </c>
      <c r="S30" s="161">
        <f t="shared" si="2"/>
        <v>0</v>
      </c>
      <c r="T30" s="161">
        <f t="shared" si="3"/>
        <v>0</v>
      </c>
      <c r="U30" s="161">
        <f t="shared" si="4"/>
        <v>0</v>
      </c>
      <c r="V30" s="161">
        <f t="shared" si="5"/>
        <v>0</v>
      </c>
      <c r="W30" s="78" t="str">
        <f t="shared" si="9"/>
        <v>0</v>
      </c>
      <c r="X30" s="8" t="str">
        <f t="shared" si="6"/>
        <v>0</v>
      </c>
      <c r="Y30" s="8">
        <f t="shared" si="7"/>
        <v>0</v>
      </c>
    </row>
    <row r="31" spans="1:25" ht="18.75" thickBot="1">
      <c r="A31" s="64" t="str">
        <f>CONCATENATE('بيانات أولية وأسماء الطلاب'!A30)</f>
        <v>24</v>
      </c>
      <c r="B31" s="14" t="str">
        <f>CONCATENATE('بيانات أولية وأسماء الطلاب'!A30:B30)</f>
        <v/>
      </c>
      <c r="C31" s="14" t="str">
        <f>CONCATENATE('بيانات أولية وأسماء الطلاب'!C30)</f>
        <v/>
      </c>
      <c r="D31" s="14">
        <f>'ف 1'!N33</f>
        <v>0</v>
      </c>
      <c r="E31" s="14">
        <f>'ف 2'!N33</f>
        <v>0</v>
      </c>
      <c r="F31" s="14">
        <f>'ف 3'!N33</f>
        <v>0</v>
      </c>
      <c r="G31" s="14">
        <f>'ف 4'!N33</f>
        <v>0</v>
      </c>
      <c r="H31" s="14">
        <f>'ف 5'!N33</f>
        <v>0</v>
      </c>
      <c r="I31" s="14">
        <f>'ف 6'!N33</f>
        <v>0</v>
      </c>
      <c r="J31" s="14">
        <f>'ف 7'!N33</f>
        <v>0</v>
      </c>
      <c r="K31" s="14">
        <f>'ف 8'!N33</f>
        <v>0</v>
      </c>
      <c r="L31" s="14">
        <f>'ف 9'!N33</f>
        <v>0</v>
      </c>
      <c r="M31" s="14">
        <f>'ف 10'!N33</f>
        <v>0</v>
      </c>
      <c r="N31" s="14">
        <f t="shared" si="11"/>
        <v>0</v>
      </c>
      <c r="O31" s="210" t="str">
        <f t="shared" si="10"/>
        <v>0</v>
      </c>
      <c r="P31" s="41">
        <f t="shared" si="1"/>
        <v>0</v>
      </c>
      <c r="Q31" s="70" t="str">
        <f t="shared" si="8"/>
        <v>إنتبه</v>
      </c>
      <c r="S31" s="161">
        <f t="shared" si="2"/>
        <v>0</v>
      </c>
      <c r="T31" s="161">
        <f t="shared" si="3"/>
        <v>0</v>
      </c>
      <c r="U31" s="161">
        <f t="shared" si="4"/>
        <v>0</v>
      </c>
      <c r="V31" s="161">
        <f t="shared" si="5"/>
        <v>0</v>
      </c>
      <c r="W31" s="78" t="str">
        <f t="shared" si="9"/>
        <v>0</v>
      </c>
      <c r="X31" s="8" t="str">
        <f t="shared" si="6"/>
        <v>0</v>
      </c>
      <c r="Y31" s="8">
        <f t="shared" si="7"/>
        <v>0</v>
      </c>
    </row>
    <row r="32" spans="1:25" ht="18.75" thickBot="1">
      <c r="A32" s="64" t="str">
        <f>CONCATENATE('بيانات أولية وأسماء الطلاب'!A31)</f>
        <v>25</v>
      </c>
      <c r="B32" s="14" t="str">
        <f>CONCATENATE('بيانات أولية وأسماء الطلاب'!A31:B31)</f>
        <v/>
      </c>
      <c r="C32" s="14" t="str">
        <f>CONCATENATE('بيانات أولية وأسماء الطلاب'!C31)</f>
        <v/>
      </c>
      <c r="D32" s="14">
        <f>'ف 1'!N34</f>
        <v>0</v>
      </c>
      <c r="E32" s="14">
        <f>'ف 2'!N34</f>
        <v>0</v>
      </c>
      <c r="F32" s="14">
        <f>'ف 3'!N34</f>
        <v>0</v>
      </c>
      <c r="G32" s="14">
        <f>'ف 4'!N34</f>
        <v>0</v>
      </c>
      <c r="H32" s="14">
        <f>'ف 5'!N34</f>
        <v>0</v>
      </c>
      <c r="I32" s="14">
        <f>'ف 6'!N34</f>
        <v>0</v>
      </c>
      <c r="J32" s="14">
        <f>'ف 7'!N34</f>
        <v>0</v>
      </c>
      <c r="K32" s="14">
        <f>'ف 8'!N34</f>
        <v>0</v>
      </c>
      <c r="L32" s="14">
        <f>'ف 9'!N34</f>
        <v>0</v>
      </c>
      <c r="M32" s="14">
        <f>'ف 10'!N34</f>
        <v>0</v>
      </c>
      <c r="N32" s="14">
        <f t="shared" si="11"/>
        <v>0</v>
      </c>
      <c r="O32" s="210" t="str">
        <f t="shared" si="10"/>
        <v>0</v>
      </c>
      <c r="P32" s="41">
        <f t="shared" si="1"/>
        <v>0</v>
      </c>
      <c r="Q32" s="70" t="str">
        <f t="shared" si="8"/>
        <v>إنتبه</v>
      </c>
      <c r="S32" s="161">
        <f t="shared" si="2"/>
        <v>0</v>
      </c>
      <c r="T32" s="161">
        <f t="shared" si="3"/>
        <v>0</v>
      </c>
      <c r="U32" s="161">
        <f t="shared" si="4"/>
        <v>0</v>
      </c>
      <c r="V32" s="161">
        <f t="shared" si="5"/>
        <v>0</v>
      </c>
      <c r="W32" s="78" t="str">
        <f t="shared" si="9"/>
        <v>0</v>
      </c>
      <c r="X32" s="8" t="str">
        <f t="shared" si="6"/>
        <v>0</v>
      </c>
      <c r="Y32" s="8">
        <f t="shared" si="7"/>
        <v>0</v>
      </c>
    </row>
    <row r="33" spans="1:25" ht="18.75" thickBot="1">
      <c r="A33" s="64" t="str">
        <f>CONCATENATE('بيانات أولية وأسماء الطلاب'!A32)</f>
        <v>26</v>
      </c>
      <c r="B33" s="14" t="str">
        <f>CONCATENATE('بيانات أولية وأسماء الطلاب'!A32:B32)</f>
        <v/>
      </c>
      <c r="C33" s="14" t="str">
        <f>CONCATENATE('بيانات أولية وأسماء الطلاب'!C32)</f>
        <v/>
      </c>
      <c r="D33" s="14">
        <f>'ف 1'!N35</f>
        <v>0</v>
      </c>
      <c r="E33" s="14">
        <f>'ف 2'!N35</f>
        <v>0</v>
      </c>
      <c r="F33" s="14">
        <f>'ف 3'!N35</f>
        <v>0</v>
      </c>
      <c r="G33" s="14">
        <f>'ف 4'!N35</f>
        <v>0</v>
      </c>
      <c r="H33" s="14">
        <f>'ف 5'!N35</f>
        <v>0</v>
      </c>
      <c r="I33" s="14">
        <f>'ف 6'!N35</f>
        <v>0</v>
      </c>
      <c r="J33" s="14">
        <f>'ف 7'!N35</f>
        <v>0</v>
      </c>
      <c r="K33" s="14">
        <f>'ف 8'!N35</f>
        <v>0</v>
      </c>
      <c r="L33" s="14">
        <f>'ف 9'!N35</f>
        <v>0</v>
      </c>
      <c r="M33" s="14">
        <f>'ف 10'!N35</f>
        <v>0</v>
      </c>
      <c r="N33" s="14">
        <f t="shared" si="11"/>
        <v>0</v>
      </c>
      <c r="O33" s="210" t="str">
        <f t="shared" si="10"/>
        <v>0</v>
      </c>
      <c r="P33" s="41">
        <f t="shared" si="1"/>
        <v>0</v>
      </c>
      <c r="Q33" s="70" t="str">
        <f t="shared" si="8"/>
        <v>إنتبه</v>
      </c>
      <c r="S33" s="161">
        <f t="shared" si="2"/>
        <v>0</v>
      </c>
      <c r="T33" s="161">
        <f t="shared" si="3"/>
        <v>0</v>
      </c>
      <c r="U33" s="161">
        <f t="shared" si="4"/>
        <v>0</v>
      </c>
      <c r="V33" s="161">
        <f t="shared" si="5"/>
        <v>0</v>
      </c>
      <c r="W33" s="78" t="str">
        <f t="shared" si="9"/>
        <v>0</v>
      </c>
      <c r="X33" s="8" t="str">
        <f t="shared" si="6"/>
        <v>0</v>
      </c>
      <c r="Y33" s="8">
        <f t="shared" si="7"/>
        <v>0</v>
      </c>
    </row>
    <row r="34" spans="1:25" ht="18.75" thickBot="1">
      <c r="A34" s="64" t="str">
        <f>CONCATENATE('بيانات أولية وأسماء الطلاب'!A33)</f>
        <v>27</v>
      </c>
      <c r="B34" s="14" t="str">
        <f>CONCATENATE('بيانات أولية وأسماء الطلاب'!A33:B33)</f>
        <v/>
      </c>
      <c r="C34" s="14" t="str">
        <f>CONCATENATE('بيانات أولية وأسماء الطلاب'!C33)</f>
        <v/>
      </c>
      <c r="D34" s="14">
        <f>'ف 1'!N36</f>
        <v>0</v>
      </c>
      <c r="E34" s="14">
        <f>'ف 2'!N36</f>
        <v>0</v>
      </c>
      <c r="F34" s="14">
        <f>'ف 3'!N36</f>
        <v>0</v>
      </c>
      <c r="G34" s="14">
        <f>'ف 4'!N36</f>
        <v>0</v>
      </c>
      <c r="H34" s="14">
        <f>'ف 5'!N36</f>
        <v>0</v>
      </c>
      <c r="I34" s="14">
        <f>'ف 6'!N36</f>
        <v>0</v>
      </c>
      <c r="J34" s="14">
        <f>'ف 7'!N36</f>
        <v>0</v>
      </c>
      <c r="K34" s="14">
        <f>'ف 8'!N36</f>
        <v>0</v>
      </c>
      <c r="L34" s="14">
        <f>'ف 9'!N36</f>
        <v>0</v>
      </c>
      <c r="M34" s="14">
        <f>'ف 10'!N36</f>
        <v>0</v>
      </c>
      <c r="N34" s="14">
        <f t="shared" si="11"/>
        <v>0</v>
      </c>
      <c r="O34" s="210" t="str">
        <f t="shared" si="10"/>
        <v>0</v>
      </c>
      <c r="P34" s="41">
        <f t="shared" si="1"/>
        <v>0</v>
      </c>
      <c r="Q34" s="70" t="str">
        <f t="shared" si="8"/>
        <v>إنتبه</v>
      </c>
      <c r="S34" s="161">
        <f t="shared" si="2"/>
        <v>0</v>
      </c>
      <c r="T34" s="161">
        <f t="shared" si="3"/>
        <v>0</v>
      </c>
      <c r="U34" s="161">
        <f t="shared" si="4"/>
        <v>0</v>
      </c>
      <c r="V34" s="161">
        <f t="shared" si="5"/>
        <v>0</v>
      </c>
      <c r="W34" s="78" t="str">
        <f t="shared" si="9"/>
        <v>0</v>
      </c>
      <c r="X34" s="8" t="str">
        <f t="shared" si="6"/>
        <v>0</v>
      </c>
      <c r="Y34" s="8">
        <f t="shared" si="7"/>
        <v>0</v>
      </c>
    </row>
    <row r="35" spans="1:25" ht="18.75" thickBot="1">
      <c r="A35" s="64" t="str">
        <f>CONCATENATE('بيانات أولية وأسماء الطلاب'!A34)</f>
        <v>28</v>
      </c>
      <c r="B35" s="14" t="str">
        <f>CONCATENATE('بيانات أولية وأسماء الطلاب'!A34:B34)</f>
        <v/>
      </c>
      <c r="C35" s="14" t="str">
        <f>CONCATENATE('بيانات أولية وأسماء الطلاب'!C34)</f>
        <v/>
      </c>
      <c r="D35" s="14">
        <f>'ف 1'!N37</f>
        <v>0</v>
      </c>
      <c r="E35" s="14">
        <f>'ف 2'!N37</f>
        <v>0</v>
      </c>
      <c r="F35" s="14">
        <f>'ف 3'!N37</f>
        <v>0</v>
      </c>
      <c r="G35" s="14">
        <f>'ف 4'!N37</f>
        <v>0</v>
      </c>
      <c r="H35" s="14">
        <f>'ف 5'!N37</f>
        <v>0</v>
      </c>
      <c r="I35" s="14">
        <f>'ف 6'!N37</f>
        <v>0</v>
      </c>
      <c r="J35" s="14">
        <f>'ف 7'!N37</f>
        <v>0</v>
      </c>
      <c r="K35" s="14">
        <f>'ف 8'!N37</f>
        <v>0</v>
      </c>
      <c r="L35" s="14">
        <f>'ف 9'!N37</f>
        <v>0</v>
      </c>
      <c r="M35" s="14">
        <f>'ف 10'!N37</f>
        <v>0</v>
      </c>
      <c r="N35" s="14">
        <f t="shared" si="11"/>
        <v>0</v>
      </c>
      <c r="O35" s="210" t="str">
        <f t="shared" si="10"/>
        <v>0</v>
      </c>
      <c r="P35" s="41">
        <f t="shared" si="1"/>
        <v>0</v>
      </c>
      <c r="Q35" s="70" t="str">
        <f t="shared" si="8"/>
        <v>إنتبه</v>
      </c>
      <c r="S35" s="161">
        <f t="shared" si="2"/>
        <v>0</v>
      </c>
      <c r="T35" s="161">
        <f t="shared" si="3"/>
        <v>0</v>
      </c>
      <c r="U35" s="161">
        <f t="shared" si="4"/>
        <v>0</v>
      </c>
      <c r="V35" s="161">
        <f t="shared" si="5"/>
        <v>0</v>
      </c>
      <c r="W35" s="78" t="str">
        <f t="shared" si="9"/>
        <v>0</v>
      </c>
      <c r="X35" s="8" t="str">
        <f t="shared" si="6"/>
        <v>0</v>
      </c>
      <c r="Y35" s="8">
        <f t="shared" si="7"/>
        <v>0</v>
      </c>
    </row>
    <row r="36" spans="1:25" ht="18.75" thickBot="1">
      <c r="A36" s="64" t="str">
        <f>CONCATENATE('بيانات أولية وأسماء الطلاب'!A35)</f>
        <v>29</v>
      </c>
      <c r="B36" s="14" t="str">
        <f>CONCATENATE('بيانات أولية وأسماء الطلاب'!A35:B35)</f>
        <v/>
      </c>
      <c r="C36" s="14" t="str">
        <f>CONCATENATE('بيانات أولية وأسماء الطلاب'!C35)</f>
        <v/>
      </c>
      <c r="D36" s="14">
        <f>'ف 1'!N38</f>
        <v>0</v>
      </c>
      <c r="E36" s="14">
        <f>'ف 2'!N38</f>
        <v>0</v>
      </c>
      <c r="F36" s="14">
        <f>'ف 3'!N38</f>
        <v>0</v>
      </c>
      <c r="G36" s="14">
        <f>'ف 4'!N38</f>
        <v>0</v>
      </c>
      <c r="H36" s="14">
        <f>'ف 5'!N38</f>
        <v>0</v>
      </c>
      <c r="I36" s="14">
        <f>'ف 6'!N38</f>
        <v>0</v>
      </c>
      <c r="J36" s="14">
        <f>'ف 7'!N38</f>
        <v>0</v>
      </c>
      <c r="K36" s="14">
        <f>'ف 8'!N38</f>
        <v>0</v>
      </c>
      <c r="L36" s="14">
        <f>'ف 9'!N38</f>
        <v>0</v>
      </c>
      <c r="M36" s="14">
        <f>'ف 10'!N38</f>
        <v>0</v>
      </c>
      <c r="N36" s="14">
        <f t="shared" si="11"/>
        <v>0</v>
      </c>
      <c r="O36" s="210" t="str">
        <f t="shared" si="10"/>
        <v>0</v>
      </c>
      <c r="P36" s="41">
        <f t="shared" si="1"/>
        <v>0</v>
      </c>
      <c r="Q36" s="70" t="str">
        <f t="shared" si="8"/>
        <v>إنتبه</v>
      </c>
      <c r="S36" s="161">
        <f t="shared" si="2"/>
        <v>0</v>
      </c>
      <c r="T36" s="161">
        <f t="shared" si="3"/>
        <v>0</v>
      </c>
      <c r="U36" s="161">
        <f t="shared" si="4"/>
        <v>0</v>
      </c>
      <c r="V36" s="161">
        <f t="shared" si="5"/>
        <v>0</v>
      </c>
      <c r="W36" s="78" t="str">
        <f t="shared" si="9"/>
        <v>0</v>
      </c>
      <c r="X36" s="8" t="str">
        <f t="shared" si="6"/>
        <v>0</v>
      </c>
      <c r="Y36" s="8">
        <f t="shared" si="7"/>
        <v>0</v>
      </c>
    </row>
    <row r="37" spans="1:25" ht="18.75" thickBot="1">
      <c r="A37" s="64" t="str">
        <f>CONCATENATE('بيانات أولية وأسماء الطلاب'!A36)</f>
        <v>30</v>
      </c>
      <c r="B37" s="14" t="str">
        <f>CONCATENATE('بيانات أولية وأسماء الطلاب'!A36:B36)</f>
        <v/>
      </c>
      <c r="C37" s="14" t="str">
        <f>CONCATENATE('بيانات أولية وأسماء الطلاب'!C36)</f>
        <v/>
      </c>
      <c r="D37" s="14">
        <f>'ف 1'!N39</f>
        <v>0</v>
      </c>
      <c r="E37" s="14">
        <f>'ف 2'!N39</f>
        <v>0</v>
      </c>
      <c r="F37" s="14">
        <f>'ف 3'!N39</f>
        <v>0</v>
      </c>
      <c r="G37" s="14">
        <f>'ف 4'!N39</f>
        <v>0</v>
      </c>
      <c r="H37" s="14">
        <f>'ف 5'!N39</f>
        <v>0</v>
      </c>
      <c r="I37" s="14">
        <f>'ف 6'!N39</f>
        <v>0</v>
      </c>
      <c r="J37" s="14">
        <f>'ف 7'!N39</f>
        <v>0</v>
      </c>
      <c r="K37" s="14">
        <f>'ف 8'!N39</f>
        <v>0</v>
      </c>
      <c r="L37" s="14">
        <f>'ف 9'!N39</f>
        <v>0</v>
      </c>
      <c r="M37" s="14">
        <f>'ف 10'!N39</f>
        <v>0</v>
      </c>
      <c r="N37" s="14">
        <f t="shared" si="11"/>
        <v>0</v>
      </c>
      <c r="O37" s="210" t="str">
        <f t="shared" si="10"/>
        <v>0</v>
      </c>
      <c r="P37" s="41">
        <f t="shared" si="1"/>
        <v>0</v>
      </c>
      <c r="Q37" s="70" t="str">
        <f t="shared" si="8"/>
        <v>إنتبه</v>
      </c>
      <c r="S37" s="161">
        <f t="shared" si="2"/>
        <v>0</v>
      </c>
      <c r="T37" s="161">
        <f t="shared" si="3"/>
        <v>0</v>
      </c>
      <c r="U37" s="161">
        <f t="shared" si="4"/>
        <v>0</v>
      </c>
      <c r="V37" s="161">
        <f t="shared" si="5"/>
        <v>0</v>
      </c>
      <c r="W37" s="78" t="str">
        <f t="shared" si="9"/>
        <v>0</v>
      </c>
      <c r="X37" s="8" t="str">
        <f t="shared" si="6"/>
        <v>0</v>
      </c>
      <c r="Y37" s="8">
        <f t="shared" si="7"/>
        <v>0</v>
      </c>
    </row>
    <row r="38" spans="1:25" ht="18.75" thickBot="1">
      <c r="A38" s="64" t="str">
        <f>CONCATENATE('بيانات أولية وأسماء الطلاب'!A37)</f>
        <v>31</v>
      </c>
      <c r="B38" s="14" t="str">
        <f>CONCATENATE('بيانات أولية وأسماء الطلاب'!A37:B37)</f>
        <v/>
      </c>
      <c r="C38" s="14" t="str">
        <f>CONCATENATE('بيانات أولية وأسماء الطلاب'!C37)</f>
        <v/>
      </c>
      <c r="D38" s="14">
        <f>'ف 1'!N40</f>
        <v>0</v>
      </c>
      <c r="E38" s="14">
        <f>'ف 2'!N40</f>
        <v>0</v>
      </c>
      <c r="F38" s="14">
        <f>'ف 3'!N40</f>
        <v>0</v>
      </c>
      <c r="G38" s="14">
        <f>'ف 4'!N40</f>
        <v>0</v>
      </c>
      <c r="H38" s="14">
        <f>'ف 5'!N40</f>
        <v>0</v>
      </c>
      <c r="I38" s="14">
        <f>'ف 6'!N40</f>
        <v>0</v>
      </c>
      <c r="J38" s="14">
        <f>'ف 7'!N40</f>
        <v>0</v>
      </c>
      <c r="K38" s="14">
        <f>'ف 8'!N40</f>
        <v>0</v>
      </c>
      <c r="L38" s="14">
        <f>'ف 9'!N40</f>
        <v>0</v>
      </c>
      <c r="M38" s="14">
        <f>'ف 10'!N40</f>
        <v>0</v>
      </c>
      <c r="N38" s="14">
        <f t="shared" si="11"/>
        <v>0</v>
      </c>
      <c r="O38" s="210" t="str">
        <f t="shared" si="10"/>
        <v>0</v>
      </c>
      <c r="P38" s="41">
        <f t="shared" si="1"/>
        <v>0</v>
      </c>
      <c r="Q38" s="70" t="str">
        <f t="shared" si="8"/>
        <v>إنتبه</v>
      </c>
      <c r="S38" s="161">
        <f t="shared" si="2"/>
        <v>0</v>
      </c>
      <c r="T38" s="161">
        <f t="shared" si="3"/>
        <v>0</v>
      </c>
      <c r="U38" s="161">
        <f t="shared" si="4"/>
        <v>0</v>
      </c>
      <c r="V38" s="161">
        <f t="shared" si="5"/>
        <v>0</v>
      </c>
      <c r="W38" s="78" t="str">
        <f t="shared" si="9"/>
        <v>0</v>
      </c>
      <c r="X38" s="8" t="str">
        <f t="shared" si="6"/>
        <v>0</v>
      </c>
      <c r="Y38" s="8">
        <f t="shared" si="7"/>
        <v>0</v>
      </c>
    </row>
    <row r="39" spans="1:25" ht="18.75" thickBot="1">
      <c r="A39" s="64" t="str">
        <f>CONCATENATE('بيانات أولية وأسماء الطلاب'!A38)</f>
        <v>32</v>
      </c>
      <c r="B39" s="14" t="str">
        <f>CONCATENATE('بيانات أولية وأسماء الطلاب'!A38:B38)</f>
        <v/>
      </c>
      <c r="C39" s="14" t="str">
        <f>CONCATENATE('بيانات أولية وأسماء الطلاب'!C38)</f>
        <v/>
      </c>
      <c r="D39" s="14">
        <f>'ف 1'!N41</f>
        <v>0</v>
      </c>
      <c r="E39" s="14">
        <f>'ف 2'!N41</f>
        <v>0</v>
      </c>
      <c r="F39" s="14">
        <f>'ف 3'!N41</f>
        <v>0</v>
      </c>
      <c r="G39" s="14">
        <f>'ف 4'!N41</f>
        <v>0</v>
      </c>
      <c r="H39" s="14">
        <f>'ف 5'!N41</f>
        <v>0</v>
      </c>
      <c r="I39" s="14">
        <f>'ف 6'!N41</f>
        <v>0</v>
      </c>
      <c r="J39" s="14">
        <f>'ف 7'!N41</f>
        <v>0</v>
      </c>
      <c r="K39" s="14">
        <f>'ف 8'!N41</f>
        <v>0</v>
      </c>
      <c r="L39" s="14">
        <f>'ف 9'!N41</f>
        <v>0</v>
      </c>
      <c r="M39" s="14">
        <f>'ف 10'!N41</f>
        <v>0</v>
      </c>
      <c r="N39" s="14">
        <f t="shared" si="11"/>
        <v>0</v>
      </c>
      <c r="O39" s="210" t="str">
        <f t="shared" si="10"/>
        <v>0</v>
      </c>
      <c r="P39" s="41">
        <f t="shared" si="1"/>
        <v>0</v>
      </c>
      <c r="Q39" s="70" t="str">
        <f t="shared" si="8"/>
        <v>إنتبه</v>
      </c>
      <c r="S39" s="161">
        <f t="shared" si="2"/>
        <v>0</v>
      </c>
      <c r="T39" s="161">
        <f t="shared" si="3"/>
        <v>0</v>
      </c>
      <c r="U39" s="161">
        <f t="shared" si="4"/>
        <v>0</v>
      </c>
      <c r="V39" s="161">
        <f t="shared" si="5"/>
        <v>0</v>
      </c>
      <c r="W39" s="78" t="str">
        <f t="shared" si="9"/>
        <v>0</v>
      </c>
      <c r="X39" s="8" t="str">
        <f t="shared" si="6"/>
        <v>0</v>
      </c>
      <c r="Y39" s="8">
        <f t="shared" si="7"/>
        <v>0</v>
      </c>
    </row>
    <row r="40" spans="1:25" ht="18.75" thickBot="1">
      <c r="A40" s="64" t="str">
        <f>CONCATENATE('بيانات أولية وأسماء الطلاب'!A39)</f>
        <v>33</v>
      </c>
      <c r="B40" s="14" t="str">
        <f>CONCATENATE('بيانات أولية وأسماء الطلاب'!A39:B39)</f>
        <v/>
      </c>
      <c r="C40" s="14" t="str">
        <f>CONCATENATE('بيانات أولية وأسماء الطلاب'!C39)</f>
        <v/>
      </c>
      <c r="D40" s="14">
        <f>'ف 1'!N42</f>
        <v>0</v>
      </c>
      <c r="E40" s="14">
        <f>'ف 2'!N42</f>
        <v>0</v>
      </c>
      <c r="F40" s="14">
        <f>'ف 3'!N42</f>
        <v>0</v>
      </c>
      <c r="G40" s="14">
        <f>'ف 4'!N42</f>
        <v>0</v>
      </c>
      <c r="H40" s="14">
        <f>'ف 5'!N42</f>
        <v>0</v>
      </c>
      <c r="I40" s="14">
        <f>'ف 6'!N42</f>
        <v>0</v>
      </c>
      <c r="J40" s="14">
        <f>'ف 7'!N42</f>
        <v>0</v>
      </c>
      <c r="K40" s="14">
        <f>'ف 8'!N42</f>
        <v>0</v>
      </c>
      <c r="L40" s="14">
        <f>'ف 9'!N42</f>
        <v>0</v>
      </c>
      <c r="M40" s="14">
        <f>'ف 10'!N42</f>
        <v>0</v>
      </c>
      <c r="N40" s="14">
        <f t="shared" si="11"/>
        <v>0</v>
      </c>
      <c r="O40" s="210" t="str">
        <f t="shared" si="10"/>
        <v>0</v>
      </c>
      <c r="P40" s="41">
        <f t="shared" si="1"/>
        <v>0</v>
      </c>
      <c r="Q40" s="70" t="str">
        <f t="shared" si="8"/>
        <v>إنتبه</v>
      </c>
      <c r="S40" s="161">
        <f t="shared" si="2"/>
        <v>0</v>
      </c>
      <c r="T40" s="161">
        <f t="shared" si="3"/>
        <v>0</v>
      </c>
      <c r="U40" s="161">
        <f t="shared" si="4"/>
        <v>0</v>
      </c>
      <c r="V40" s="161">
        <f t="shared" si="5"/>
        <v>0</v>
      </c>
      <c r="W40" s="78" t="str">
        <f t="shared" si="9"/>
        <v>0</v>
      </c>
      <c r="X40" s="8" t="str">
        <f t="shared" si="6"/>
        <v>0</v>
      </c>
      <c r="Y40" s="8">
        <f t="shared" si="7"/>
        <v>0</v>
      </c>
    </row>
    <row r="41" spans="1:25" ht="18.75" thickBot="1">
      <c r="A41" s="64" t="str">
        <f>CONCATENATE('بيانات أولية وأسماء الطلاب'!A40)</f>
        <v>34</v>
      </c>
      <c r="B41" s="14" t="str">
        <f>CONCATENATE('بيانات أولية وأسماء الطلاب'!A40:B40)</f>
        <v/>
      </c>
      <c r="C41" s="14" t="str">
        <f>CONCATENATE('بيانات أولية وأسماء الطلاب'!C40)</f>
        <v/>
      </c>
      <c r="D41" s="14">
        <f>'ف 1'!N43</f>
        <v>0</v>
      </c>
      <c r="E41" s="14">
        <f>'ف 2'!N43</f>
        <v>0</v>
      </c>
      <c r="F41" s="14">
        <f>'ف 3'!N43</f>
        <v>0</v>
      </c>
      <c r="G41" s="14">
        <f>'ف 4'!N43</f>
        <v>0</v>
      </c>
      <c r="H41" s="14">
        <f>'ف 5'!N43</f>
        <v>0</v>
      </c>
      <c r="I41" s="14">
        <f>'ف 6'!N43</f>
        <v>0</v>
      </c>
      <c r="J41" s="14">
        <f>'ف 7'!N43</f>
        <v>0</v>
      </c>
      <c r="K41" s="14">
        <f>'ف 8'!N43</f>
        <v>0</v>
      </c>
      <c r="L41" s="14">
        <f>'ف 9'!N43</f>
        <v>0</v>
      </c>
      <c r="M41" s="14">
        <f>'ف 10'!N43</f>
        <v>0</v>
      </c>
      <c r="N41" s="14">
        <f t="shared" si="11"/>
        <v>0</v>
      </c>
      <c r="O41" s="210" t="str">
        <f t="shared" si="10"/>
        <v>0</v>
      </c>
      <c r="P41" s="41">
        <f t="shared" si="1"/>
        <v>0</v>
      </c>
      <c r="Q41" s="70" t="str">
        <f t="shared" si="8"/>
        <v>إنتبه</v>
      </c>
      <c r="S41" s="161">
        <f t="shared" si="2"/>
        <v>0</v>
      </c>
      <c r="T41" s="161">
        <f t="shared" si="3"/>
        <v>0</v>
      </c>
      <c r="U41" s="161">
        <f t="shared" si="4"/>
        <v>0</v>
      </c>
      <c r="V41" s="161">
        <f t="shared" si="5"/>
        <v>0</v>
      </c>
      <c r="W41" s="78" t="str">
        <f t="shared" si="9"/>
        <v>0</v>
      </c>
      <c r="X41" s="8" t="str">
        <f t="shared" si="6"/>
        <v>0</v>
      </c>
      <c r="Y41" s="8">
        <f t="shared" si="7"/>
        <v>0</v>
      </c>
    </row>
    <row r="42" spans="1:25" ht="18.75" thickBot="1">
      <c r="A42" s="65" t="str">
        <f>CONCATENATE('بيانات أولية وأسماء الطلاب'!A41)</f>
        <v>35</v>
      </c>
      <c r="B42" s="16" t="str">
        <f>CONCATENATE('بيانات أولية وأسماء الطلاب'!A41:B41)</f>
        <v/>
      </c>
      <c r="C42" s="16" t="str">
        <f>CONCATENATE('بيانات أولية وأسماء الطلاب'!C41)</f>
        <v/>
      </c>
      <c r="D42" s="16">
        <f>'ف 1'!N44</f>
        <v>0</v>
      </c>
      <c r="E42" s="16">
        <f>'ف 2'!N44</f>
        <v>0</v>
      </c>
      <c r="F42" s="16">
        <f>'ف 3'!N44</f>
        <v>0</v>
      </c>
      <c r="G42" s="16">
        <f>'ف 4'!N44</f>
        <v>0</v>
      </c>
      <c r="H42" s="16">
        <f>'ف 5'!N44</f>
        <v>0</v>
      </c>
      <c r="I42" s="16">
        <f>'ف 6'!N44</f>
        <v>0</v>
      </c>
      <c r="J42" s="16">
        <f>'ف 7'!N44</f>
        <v>0</v>
      </c>
      <c r="K42" s="16">
        <f>'ف 8'!N44</f>
        <v>0</v>
      </c>
      <c r="L42" s="16">
        <f>'ف 9'!N44</f>
        <v>0</v>
      </c>
      <c r="M42" s="16">
        <f>'ف 10'!N44</f>
        <v>0</v>
      </c>
      <c r="N42" s="16">
        <f t="shared" si="11"/>
        <v>0</v>
      </c>
      <c r="O42" s="211" t="str">
        <f>IF((S$7)&gt;0,(N42/$Q$5),"0")</f>
        <v>0</v>
      </c>
      <c r="P42" s="42">
        <f t="shared" si="1"/>
        <v>0</v>
      </c>
      <c r="Q42" s="70" t="str">
        <f t="shared" si="8"/>
        <v>إنتبه</v>
      </c>
      <c r="S42" s="161">
        <f t="shared" si="2"/>
        <v>0</v>
      </c>
      <c r="T42" s="161">
        <f t="shared" si="3"/>
        <v>0</v>
      </c>
      <c r="U42" s="161">
        <f t="shared" si="4"/>
        <v>0</v>
      </c>
      <c r="V42" s="161">
        <f t="shared" si="5"/>
        <v>0</v>
      </c>
      <c r="W42" s="78" t="str">
        <f t="shared" si="9"/>
        <v>0</v>
      </c>
      <c r="X42" s="8" t="str">
        <f t="shared" si="6"/>
        <v>0</v>
      </c>
      <c r="Y42" s="8">
        <f t="shared" si="7"/>
        <v>0</v>
      </c>
    </row>
    <row r="43" spans="1:25" ht="15" thickBot="1"/>
    <row r="44" spans="1:25" ht="20.25">
      <c r="A44" s="357" t="str">
        <f>CONCATENATE('بيانات أولية وأسماء الطلاب'!$A$43)</f>
        <v>معلم/ة المادة</v>
      </c>
      <c r="B44" s="376"/>
      <c r="D44" s="357" t="str">
        <f>CONCATENATE('بيانات أولية وأسماء الطلاب'!$C$43)</f>
        <v>المراجع/ة</v>
      </c>
      <c r="E44" s="377"/>
      <c r="F44" s="378"/>
      <c r="G44" s="378"/>
      <c r="H44" s="378"/>
      <c r="I44" s="379"/>
      <c r="L44" s="357" t="str">
        <f>CONCATENATE('صحة القراءة 40'!$J$45)</f>
        <v>عضو لجنة الكنترول</v>
      </c>
      <c r="M44" s="377"/>
      <c r="N44" s="378"/>
      <c r="O44" s="378"/>
      <c r="P44" s="379"/>
    </row>
    <row r="45" spans="1:25" ht="15" thickBot="1">
      <c r="A45" s="360"/>
      <c r="B45" s="363"/>
      <c r="D45" s="360"/>
      <c r="E45" s="364"/>
      <c r="F45" s="364"/>
      <c r="G45" s="364"/>
      <c r="H45" s="364"/>
      <c r="I45" s="363"/>
      <c r="L45" s="360"/>
      <c r="M45" s="364"/>
      <c r="N45" s="364"/>
      <c r="O45" s="364"/>
      <c r="P45" s="363"/>
    </row>
  </sheetData>
  <sheetProtection password="CC7D" sheet="1" objects="1" scenarios="1" selectLockedCells="1"/>
  <mergeCells count="24">
    <mergeCell ref="O5:P5"/>
    <mergeCell ref="O1:Q1"/>
    <mergeCell ref="D2:K4"/>
    <mergeCell ref="L2:N2"/>
    <mergeCell ref="O2:Q2"/>
    <mergeCell ref="L3:N3"/>
    <mergeCell ref="O3:Q3"/>
    <mergeCell ref="L4:N4"/>
    <mergeCell ref="O4:Q4"/>
    <mergeCell ref="D5:I5"/>
    <mergeCell ref="A3:B3"/>
    <mergeCell ref="A4:B4"/>
    <mergeCell ref="A1:B1"/>
    <mergeCell ref="A2:B2"/>
    <mergeCell ref="L1:N1"/>
    <mergeCell ref="A45:B45"/>
    <mergeCell ref="D45:I45"/>
    <mergeCell ref="L45:P45"/>
    <mergeCell ref="A6:A7"/>
    <mergeCell ref="B6:B7"/>
    <mergeCell ref="C6:C7"/>
    <mergeCell ref="A44:B44"/>
    <mergeCell ref="D44:I44"/>
    <mergeCell ref="L44:P44"/>
  </mergeCells>
  <printOptions horizontalCentered="1"/>
  <pageMargins left="0.39370078740157483" right="0.39370078740157483" top="0.35433070866141736" bottom="0.55118110236220474" header="0.31496062992125984" footer="0.31496062992125984"/>
  <pageSetup paperSize="9" scale="90" orientation="landscape" r:id="rId1"/>
  <headerFooter>
    <oddFooter>&amp;Lالتعليم الثانوي نظام المقررات&amp;C &amp;F &amp;P&amp;R&amp;9تصميم وإعداد / فاطمة الكبسي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43"/>
  <sheetViews>
    <sheetView rightToLeft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RowHeight="14.25"/>
  <cols>
    <col min="1" max="1" width="4.25" style="8" customWidth="1"/>
    <col min="2" max="2" width="26.625" style="8" customWidth="1"/>
    <col min="3" max="3" width="9" style="8" customWidth="1"/>
    <col min="4" max="4" width="8" style="8" hidden="1" customWidth="1"/>
    <col min="5" max="46" width="2.625" style="8" customWidth="1"/>
    <col min="47" max="61" width="3.125" style="8" customWidth="1"/>
    <col min="62" max="62" width="5" style="8" customWidth="1"/>
    <col min="63" max="64" width="5.125" style="8" customWidth="1"/>
    <col min="65" max="65" width="6.5" style="8" hidden="1" customWidth="1"/>
    <col min="66" max="66" width="5.875" style="8" customWidth="1"/>
    <col min="67" max="67" width="6.25" style="8" customWidth="1"/>
    <col min="68" max="68" width="6.125" style="8" customWidth="1"/>
    <col min="69" max="69" width="28" style="8" customWidth="1"/>
    <col min="70" max="70" width="4.625" style="8" customWidth="1"/>
    <col min="71" max="71" width="15.625" style="8" hidden="1" customWidth="1"/>
    <col min="72" max="74" width="9" style="8" hidden="1" customWidth="1"/>
    <col min="75" max="16384" width="9" style="8"/>
  </cols>
  <sheetData>
    <row r="1" spans="1:74" ht="15">
      <c r="A1" s="349" t="str">
        <f>CONCATENATE('بيانات أولية وأسماء الطلاب'!A1:B1)</f>
        <v>المملكة العربية السعودية</v>
      </c>
      <c r="B1" s="349"/>
      <c r="W1" s="30"/>
      <c r="X1" s="30"/>
      <c r="Y1" s="30"/>
      <c r="Z1" s="432" t="str">
        <f>CONCATENATE('بيانات أولية وأسماء الطلاب'!$C$1)</f>
        <v>مقرر مادة</v>
      </c>
      <c r="AA1" s="313"/>
      <c r="AB1" s="313"/>
      <c r="AC1" s="313"/>
      <c r="AD1" s="313"/>
      <c r="AE1" s="313"/>
      <c r="AF1" s="313"/>
      <c r="AG1" s="313"/>
      <c r="AH1" s="313"/>
      <c r="AI1" s="435" t="str">
        <f>CONCATENATE('بيانات أولية وأسماء الطلاب'!$D1)</f>
        <v/>
      </c>
      <c r="AJ1" s="313"/>
      <c r="AK1" s="313"/>
      <c r="AL1" s="313"/>
      <c r="AM1" s="313"/>
      <c r="AN1" s="313"/>
      <c r="AO1" s="313"/>
      <c r="AP1" s="313"/>
      <c r="AQ1" s="313"/>
      <c r="AR1" s="436"/>
      <c r="AS1" s="30"/>
      <c r="AT1" s="30"/>
      <c r="AU1" s="30"/>
      <c r="AV1" s="30"/>
      <c r="AW1" s="30"/>
      <c r="AX1" s="30"/>
      <c r="AY1" s="30"/>
      <c r="AZ1" s="30"/>
      <c r="BA1" s="30"/>
      <c r="BB1" s="30"/>
      <c r="BI1" s="432" t="str">
        <f>CONCATENATE('بيانات أولية وأسماء الطلاب'!$C$1)</f>
        <v>مقرر مادة</v>
      </c>
      <c r="BJ1" s="313"/>
      <c r="BK1" s="313"/>
      <c r="BL1" s="313"/>
      <c r="BM1" s="313"/>
      <c r="BN1" s="313"/>
      <c r="BO1" s="313" t="str">
        <f>CONCATENATE('بيانات أولية وأسماء الطلاب'!$D1)</f>
        <v/>
      </c>
      <c r="BP1" s="313"/>
      <c r="BQ1" s="436"/>
    </row>
    <row r="2" spans="1:74" ht="15">
      <c r="A2" s="349" t="str">
        <f>CONCATENATE('بيانات أولية وأسماء الطلاب'!A2:B2)</f>
        <v>وزارة التربية والتعليم</v>
      </c>
      <c r="B2" s="349"/>
      <c r="W2" s="30"/>
      <c r="X2" s="30"/>
      <c r="Y2" s="30"/>
      <c r="Z2" s="433" t="str">
        <f>CONCATENATE('بيانات أولية وأسماء الطلاب'!$C$2)</f>
        <v>الفصل الدراسي</v>
      </c>
      <c r="AA2" s="315"/>
      <c r="AB2" s="315"/>
      <c r="AC2" s="315"/>
      <c r="AD2" s="315"/>
      <c r="AE2" s="315"/>
      <c r="AF2" s="315"/>
      <c r="AG2" s="315"/>
      <c r="AH2" s="315"/>
      <c r="AI2" s="437" t="str">
        <f>CONCATENATE('بيانات أولية وأسماء الطلاب'!$D2)</f>
        <v/>
      </c>
      <c r="AJ2" s="315"/>
      <c r="AK2" s="315"/>
      <c r="AL2" s="315"/>
      <c r="AM2" s="315"/>
      <c r="AN2" s="315"/>
      <c r="AO2" s="315"/>
      <c r="AP2" s="315"/>
      <c r="AQ2" s="315"/>
      <c r="AR2" s="438"/>
      <c r="AS2" s="30"/>
      <c r="AT2" s="30"/>
      <c r="AU2" s="30"/>
      <c r="AV2" s="30"/>
      <c r="AW2" s="30"/>
      <c r="AX2" s="30"/>
      <c r="AY2" s="30"/>
      <c r="AZ2" s="30"/>
      <c r="BA2" s="30"/>
      <c r="BB2" s="30"/>
      <c r="BI2" s="433" t="str">
        <f>CONCATENATE('بيانات أولية وأسماء الطلاب'!$C$2)</f>
        <v>الفصل الدراسي</v>
      </c>
      <c r="BJ2" s="315"/>
      <c r="BK2" s="315"/>
      <c r="BL2" s="315"/>
      <c r="BM2" s="315"/>
      <c r="BN2" s="315"/>
      <c r="BO2" s="315" t="str">
        <f>CONCATENATE('بيانات أولية وأسماء الطلاب'!$D2)</f>
        <v/>
      </c>
      <c r="BP2" s="315"/>
      <c r="BQ2" s="438"/>
    </row>
    <row r="3" spans="1:74" ht="15">
      <c r="A3" s="349" t="str">
        <f>CONCATENATE('بيانات أولية وأسماء الطلاب'!A3:B3)</f>
        <v>الإدارة العامة للتربية والتعليم بـ ................</v>
      </c>
      <c r="B3" s="349"/>
      <c r="W3" s="30"/>
      <c r="X3" s="30"/>
      <c r="Y3" s="30"/>
      <c r="Z3" s="433" t="str">
        <f>CONCATENATE('بيانات أولية وأسماء الطلاب'!$C$3)</f>
        <v>الشعبة</v>
      </c>
      <c r="AA3" s="315"/>
      <c r="AB3" s="315"/>
      <c r="AC3" s="315"/>
      <c r="AD3" s="315"/>
      <c r="AE3" s="315"/>
      <c r="AF3" s="315"/>
      <c r="AG3" s="315"/>
      <c r="AH3" s="315"/>
      <c r="AI3" s="437" t="str">
        <f>CONCATENATE('بيانات أولية وأسماء الطلاب'!$D3)</f>
        <v/>
      </c>
      <c r="AJ3" s="315"/>
      <c r="AK3" s="315"/>
      <c r="AL3" s="315"/>
      <c r="AM3" s="315"/>
      <c r="AN3" s="315"/>
      <c r="AO3" s="315"/>
      <c r="AP3" s="315"/>
      <c r="AQ3" s="315"/>
      <c r="AR3" s="438"/>
      <c r="AS3" s="30"/>
      <c r="AT3" s="30"/>
      <c r="AU3" s="30"/>
      <c r="AV3" s="30"/>
      <c r="AW3" s="30"/>
      <c r="AX3" s="30"/>
      <c r="AY3" s="30"/>
      <c r="AZ3" s="30"/>
      <c r="BA3" s="30"/>
      <c r="BB3" s="30"/>
      <c r="BI3" s="433" t="str">
        <f>CONCATENATE('بيانات أولية وأسماء الطلاب'!$C$3)</f>
        <v>الشعبة</v>
      </c>
      <c r="BJ3" s="315"/>
      <c r="BK3" s="315"/>
      <c r="BL3" s="315"/>
      <c r="BM3" s="315"/>
      <c r="BN3" s="315"/>
      <c r="BO3" s="315" t="str">
        <f>CONCATENATE('بيانات أولية وأسماء الطلاب'!$D3)</f>
        <v/>
      </c>
      <c r="BP3" s="315"/>
      <c r="BQ3" s="438"/>
    </row>
    <row r="4" spans="1:74" ht="15.75" thickBot="1">
      <c r="A4" s="349" t="str">
        <f>CONCATENATE('بيانات أولية وأسماء الطلاب'!A4:B4)</f>
        <v>الثانوية / .....................</v>
      </c>
      <c r="B4" s="349"/>
      <c r="W4" s="30"/>
      <c r="X4" s="30"/>
      <c r="Y4" s="30"/>
      <c r="Z4" s="434" t="str">
        <f>CONCATENATE('بيانات أولية وأسماء الطلاب'!$C$4)</f>
        <v>عدد الطلاب / الطالبات</v>
      </c>
      <c r="AA4" s="282"/>
      <c r="AB4" s="282"/>
      <c r="AC4" s="282"/>
      <c r="AD4" s="282"/>
      <c r="AE4" s="282"/>
      <c r="AF4" s="282"/>
      <c r="AG4" s="282"/>
      <c r="AH4" s="282"/>
      <c r="AI4" s="439" t="str">
        <f>CONCATENATE('بيانات أولية وأسماء الطلاب'!$D4)</f>
        <v/>
      </c>
      <c r="AJ4" s="282"/>
      <c r="AK4" s="282"/>
      <c r="AL4" s="282"/>
      <c r="AM4" s="282"/>
      <c r="AN4" s="282"/>
      <c r="AO4" s="282"/>
      <c r="AP4" s="282"/>
      <c r="AQ4" s="282"/>
      <c r="AR4" s="440"/>
      <c r="AS4" s="30"/>
      <c r="AT4" s="30"/>
      <c r="AU4" s="30"/>
      <c r="AV4" s="30"/>
      <c r="AW4" s="30"/>
      <c r="AX4" s="30"/>
      <c r="AY4" s="30"/>
      <c r="AZ4" s="30"/>
      <c r="BA4" s="30"/>
      <c r="BB4" s="30"/>
      <c r="BI4" s="434" t="str">
        <f>CONCATENATE('بيانات أولية وأسماء الطلاب'!$C$4)</f>
        <v>عدد الطلاب / الطالبات</v>
      </c>
      <c r="BJ4" s="282"/>
      <c r="BK4" s="282"/>
      <c r="BL4" s="282"/>
      <c r="BM4" s="282"/>
      <c r="BN4" s="282"/>
      <c r="BO4" s="282" t="str">
        <f>CONCATENATE('بيانات أولية وأسماء الطلاب'!$D4)</f>
        <v/>
      </c>
      <c r="BP4" s="282"/>
      <c r="BQ4" s="440"/>
    </row>
    <row r="5" spans="1:74" s="30" customFormat="1" ht="21" thickBot="1">
      <c r="A5" s="29"/>
      <c r="B5" s="29"/>
      <c r="C5" s="29"/>
      <c r="D5" s="29"/>
      <c r="E5" s="472" t="s">
        <v>111</v>
      </c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80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441" t="str">
        <f>CONCATENATE($E$5)</f>
        <v xml:space="preserve">حصر حضور وغياب الطلاب / الطالبات </v>
      </c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61" t="s">
        <v>37</v>
      </c>
      <c r="BK5" s="461"/>
      <c r="BL5" s="461"/>
      <c r="BM5" s="461"/>
      <c r="BN5" s="461"/>
      <c r="BO5" s="462"/>
      <c r="BP5" s="430">
        <v>0.5</v>
      </c>
      <c r="BQ5" s="431"/>
    </row>
    <row r="6" spans="1:74" ht="32.25" customHeight="1">
      <c r="A6" s="463" t="str">
        <f>CONCATENATE('بيانات أولية وأسماء الطلاب'!$A$6)</f>
        <v>العدد</v>
      </c>
      <c r="B6" s="466" t="str">
        <f>CONCATENATE('بيانات أولية وأسماء الطلاب'!$B$6)</f>
        <v>اسم الطالب/ة رباعيًا</v>
      </c>
      <c r="C6" s="469" t="str">
        <f>CONCATENATE('بيانات أولية وأسماء الطلاب'!$C$6)</f>
        <v>الرقم الأكاديمي</v>
      </c>
      <c r="D6" s="9" t="s">
        <v>15</v>
      </c>
      <c r="E6" s="447" t="s">
        <v>49</v>
      </c>
      <c r="F6" s="447"/>
      <c r="G6" s="447"/>
      <c r="H6" s="447" t="s">
        <v>50</v>
      </c>
      <c r="I6" s="447"/>
      <c r="J6" s="447"/>
      <c r="K6" s="447" t="s">
        <v>51</v>
      </c>
      <c r="L6" s="447"/>
      <c r="M6" s="447"/>
      <c r="N6" s="447" t="s">
        <v>52</v>
      </c>
      <c r="O6" s="447"/>
      <c r="P6" s="447"/>
      <c r="Q6" s="447" t="s">
        <v>53</v>
      </c>
      <c r="R6" s="447"/>
      <c r="S6" s="447"/>
      <c r="T6" s="447" t="s">
        <v>54</v>
      </c>
      <c r="U6" s="447"/>
      <c r="V6" s="447"/>
      <c r="W6" s="447" t="s">
        <v>55</v>
      </c>
      <c r="X6" s="447"/>
      <c r="Y6" s="447"/>
      <c r="Z6" s="447" t="s">
        <v>56</v>
      </c>
      <c r="AA6" s="447"/>
      <c r="AB6" s="447"/>
      <c r="AC6" s="447" t="s">
        <v>57</v>
      </c>
      <c r="AD6" s="447"/>
      <c r="AE6" s="447"/>
      <c r="AF6" s="447" t="s">
        <v>58</v>
      </c>
      <c r="AG6" s="447"/>
      <c r="AH6" s="447"/>
      <c r="AI6" s="447" t="s">
        <v>59</v>
      </c>
      <c r="AJ6" s="447"/>
      <c r="AK6" s="447"/>
      <c r="AL6" s="447" t="s">
        <v>60</v>
      </c>
      <c r="AM6" s="447"/>
      <c r="AN6" s="447"/>
      <c r="AO6" s="447" t="s">
        <v>61</v>
      </c>
      <c r="AP6" s="447"/>
      <c r="AQ6" s="447"/>
      <c r="AR6" s="447" t="s">
        <v>62</v>
      </c>
      <c r="AS6" s="447"/>
      <c r="AT6" s="447"/>
      <c r="AU6" s="447" t="s">
        <v>63</v>
      </c>
      <c r="AV6" s="447"/>
      <c r="AW6" s="447"/>
      <c r="AX6" s="447" t="s">
        <v>64</v>
      </c>
      <c r="AY6" s="447"/>
      <c r="AZ6" s="447"/>
      <c r="BA6" s="447" t="s">
        <v>65</v>
      </c>
      <c r="BB6" s="447"/>
      <c r="BC6" s="447"/>
      <c r="BD6" s="447" t="s">
        <v>66</v>
      </c>
      <c r="BE6" s="447"/>
      <c r="BF6" s="447"/>
      <c r="BG6" s="447" t="s">
        <v>67</v>
      </c>
      <c r="BH6" s="447"/>
      <c r="BI6" s="447"/>
      <c r="BJ6" s="459" t="s">
        <v>19</v>
      </c>
      <c r="BK6" s="450" t="s">
        <v>38</v>
      </c>
      <c r="BL6" s="452" t="s">
        <v>39</v>
      </c>
      <c r="BM6" s="454" t="s">
        <v>18</v>
      </c>
      <c r="BN6" s="456" t="s">
        <v>40</v>
      </c>
      <c r="BO6" s="454" t="s">
        <v>18</v>
      </c>
      <c r="BP6" s="448" t="s">
        <v>41</v>
      </c>
      <c r="BQ6" s="444" t="s">
        <v>68</v>
      </c>
      <c r="BS6" s="385" t="s">
        <v>69</v>
      </c>
      <c r="BU6" s="442" t="s">
        <v>70</v>
      </c>
      <c r="BV6" s="442" t="s">
        <v>71</v>
      </c>
    </row>
    <row r="7" spans="1:74" ht="99" customHeight="1">
      <c r="A7" s="464"/>
      <c r="B7" s="467"/>
      <c r="C7" s="470"/>
      <c r="D7" s="19" t="s">
        <v>16</v>
      </c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429"/>
      <c r="AX7" s="429"/>
      <c r="AY7" s="429"/>
      <c r="AZ7" s="429"/>
      <c r="BA7" s="429"/>
      <c r="BB7" s="429"/>
      <c r="BC7" s="429"/>
      <c r="BD7" s="429"/>
      <c r="BE7" s="429"/>
      <c r="BF7" s="429"/>
      <c r="BG7" s="429"/>
      <c r="BH7" s="429"/>
      <c r="BI7" s="429"/>
      <c r="BJ7" s="460"/>
      <c r="BK7" s="451"/>
      <c r="BL7" s="453"/>
      <c r="BM7" s="455"/>
      <c r="BN7" s="457"/>
      <c r="BO7" s="455"/>
      <c r="BP7" s="449"/>
      <c r="BQ7" s="445"/>
      <c r="BS7" s="385"/>
      <c r="BU7" s="442"/>
      <c r="BV7" s="442"/>
    </row>
    <row r="8" spans="1:74" ht="15" customHeight="1" thickBot="1">
      <c r="A8" s="465"/>
      <c r="B8" s="468"/>
      <c r="C8" s="471"/>
      <c r="D8" s="10" t="s">
        <v>17</v>
      </c>
      <c r="E8" s="44">
        <v>1</v>
      </c>
      <c r="F8" s="66"/>
      <c r="G8" s="46"/>
      <c r="H8" s="45"/>
      <c r="I8" s="66"/>
      <c r="J8" s="46"/>
      <c r="K8" s="45"/>
      <c r="L8" s="66"/>
      <c r="M8" s="46"/>
      <c r="N8" s="45"/>
      <c r="O8" s="66"/>
      <c r="P8" s="46"/>
      <c r="Q8" s="45"/>
      <c r="R8" s="66"/>
      <c r="S8" s="46"/>
      <c r="T8" s="45"/>
      <c r="U8" s="66"/>
      <c r="V8" s="46"/>
      <c r="W8" s="45"/>
      <c r="X8" s="66"/>
      <c r="Y8" s="46"/>
      <c r="Z8" s="45"/>
      <c r="AA8" s="66"/>
      <c r="AB8" s="46"/>
      <c r="AC8" s="45"/>
      <c r="AD8" s="66"/>
      <c r="AE8" s="46"/>
      <c r="AF8" s="45"/>
      <c r="AG8" s="66"/>
      <c r="AH8" s="46"/>
      <c r="AI8" s="45"/>
      <c r="AJ8" s="66"/>
      <c r="AK8" s="46"/>
      <c r="AL8" s="45"/>
      <c r="AM8" s="66"/>
      <c r="AN8" s="46"/>
      <c r="AO8" s="45"/>
      <c r="AP8" s="66"/>
      <c r="AQ8" s="46"/>
      <c r="AR8" s="45"/>
      <c r="AS8" s="66"/>
      <c r="AT8" s="46"/>
      <c r="AU8" s="45"/>
      <c r="AV8" s="66"/>
      <c r="AW8" s="46"/>
      <c r="AX8" s="45"/>
      <c r="AY8" s="66"/>
      <c r="AZ8" s="46"/>
      <c r="BA8" s="45"/>
      <c r="BB8" s="66"/>
      <c r="BC8" s="46"/>
      <c r="BD8" s="45"/>
      <c r="BE8" s="66"/>
      <c r="BF8" s="46"/>
      <c r="BG8" s="45"/>
      <c r="BH8" s="66"/>
      <c r="BI8" s="46"/>
      <c r="BJ8" s="47">
        <f>SUM(BG8,BD8,BA8,AX8,AU8,AR8,AO8,AL8,AI8,AF8,AC8,Z8,W8,T8,Q8,N8,K8,H8,E8)</f>
        <v>1</v>
      </c>
      <c r="BK8" s="55">
        <f t="shared" ref="BK8:BL23" si="0">SUM(BH8,BE8,BB8,AY8,AV8,AS8,AP8,AM8,AJ8,AG8,AD8,AA8,X8,U8,R8,O8,L8,I8,F8)</f>
        <v>0</v>
      </c>
      <c r="BL8" s="56">
        <f t="shared" si="0"/>
        <v>0</v>
      </c>
      <c r="BM8" s="39">
        <f>IF(BL8=0,5,5-(BL8*#REF!))</f>
        <v>5</v>
      </c>
      <c r="BN8" s="458"/>
      <c r="BO8" s="39">
        <f>IF(BJ8=0,0,BM8)</f>
        <v>5</v>
      </c>
      <c r="BP8" s="48">
        <f>CEILING(BO8,0.25)</f>
        <v>5</v>
      </c>
      <c r="BQ8" s="446"/>
      <c r="BS8" s="385"/>
      <c r="BU8" s="443"/>
      <c r="BV8" s="443"/>
    </row>
    <row r="9" spans="1:74" ht="18.75" thickBot="1">
      <c r="A9" s="63" t="str">
        <f>CONCATENATE('بيانات أولية وأسماء الطلاب'!A7)</f>
        <v>1</v>
      </c>
      <c r="B9" s="12" t="str">
        <f>CONCATENATE('بيانات أولية وأسماء الطلاب'!B7:B7)</f>
        <v/>
      </c>
      <c r="C9" s="12" t="str">
        <f>CONCATENATE('بيانات أولية وأسماء الطلاب'!C7)</f>
        <v/>
      </c>
      <c r="D9" s="5"/>
      <c r="E9" s="49"/>
      <c r="F9" s="67"/>
      <c r="G9" s="50"/>
      <c r="H9" s="49"/>
      <c r="I9" s="67"/>
      <c r="J9" s="50"/>
      <c r="K9" s="49"/>
      <c r="L9" s="67"/>
      <c r="M9" s="50"/>
      <c r="N9" s="49"/>
      <c r="O9" s="67"/>
      <c r="P9" s="50"/>
      <c r="Q9" s="49"/>
      <c r="R9" s="67"/>
      <c r="S9" s="50"/>
      <c r="T9" s="49"/>
      <c r="U9" s="67"/>
      <c r="V9" s="50"/>
      <c r="W9" s="49"/>
      <c r="X9" s="67"/>
      <c r="Y9" s="50"/>
      <c r="Z9" s="49"/>
      <c r="AA9" s="67"/>
      <c r="AB9" s="50"/>
      <c r="AC9" s="49"/>
      <c r="AD9" s="67"/>
      <c r="AE9" s="50"/>
      <c r="AF9" s="49"/>
      <c r="AG9" s="67"/>
      <c r="AH9" s="50"/>
      <c r="AI9" s="49"/>
      <c r="AJ9" s="67"/>
      <c r="AK9" s="50"/>
      <c r="AL9" s="49"/>
      <c r="AM9" s="67"/>
      <c r="AN9" s="50"/>
      <c r="AO9" s="49"/>
      <c r="AP9" s="67"/>
      <c r="AQ9" s="50"/>
      <c r="AR9" s="49"/>
      <c r="AS9" s="67"/>
      <c r="AT9" s="50"/>
      <c r="AU9" s="49"/>
      <c r="AV9" s="67"/>
      <c r="AW9" s="50"/>
      <c r="AX9" s="49"/>
      <c r="AY9" s="67"/>
      <c r="AZ9" s="50"/>
      <c r="BA9" s="49"/>
      <c r="BB9" s="67"/>
      <c r="BC9" s="50"/>
      <c r="BD9" s="49"/>
      <c r="BE9" s="67"/>
      <c r="BF9" s="50"/>
      <c r="BG9" s="49"/>
      <c r="BH9" s="67"/>
      <c r="BI9" s="50"/>
      <c r="BJ9" s="87">
        <f>SUM(BG9,BD9,BA9,AX9,AU9,AR9,AO9,AL9,AI9,AF9,AC9,Z9,W9,T9,Q9,N9,K9,H9,E9)</f>
        <v>0</v>
      </c>
      <c r="BK9" s="55">
        <f t="shared" si="0"/>
        <v>0</v>
      </c>
      <c r="BL9" s="56">
        <f t="shared" si="0"/>
        <v>0</v>
      </c>
      <c r="BM9" s="21">
        <f>IF(BL9=0,5,5-(BL9*$BP$5))</f>
        <v>5</v>
      </c>
      <c r="BN9" s="51">
        <f>SUM(BJ9:BL9)</f>
        <v>0</v>
      </c>
      <c r="BO9" s="22">
        <f t="shared" ref="BO9:BO43" si="1">IF(BJ9=0,0,BM9)</f>
        <v>0</v>
      </c>
      <c r="BP9" s="52" t="str">
        <f>IF(BO9&lt;=0,"0",(CEILING(BO9,0.25)))</f>
        <v>0</v>
      </c>
      <c r="BQ9" s="88" t="str">
        <f t="shared" ref="BQ9:BQ42" si="2">IF(BL9&gt;=15,"يُحرم الطالب /ة من المادة وتسجل درجة المادة صفرًا",IF(BL9&gt;=10,"إنذار ثاني وتعهد على الطالب/ة بحضور ولي الأمر",IF(BL9&gt;=5,"إنذار أول للطالب/ة مع إشعار ولي الأمر","0")))</f>
        <v>0</v>
      </c>
      <c r="BS9" s="8" t="str">
        <f>IF(BL9&gt;=15,"صفر وحرمان",IF(BL9&gt;=10,(BP9),IF(BL9&gt;=5,(BO9),(BP9))))</f>
        <v>0</v>
      </c>
      <c r="BU9" s="121">
        <f>'صحة القراءة 40'!Y9+'الترتيل 10 درجات'!Y9+'تطبيق التجويد 10 درجات'!Y9+'الانطلاق في القراءة 10 درجات'!Y8+'الحفظ 25 درجة'!Y8</f>
        <v>0</v>
      </c>
      <c r="BV9" s="85" t="str">
        <f>IF(BU9&lt;=0,"0",(CEILING(BU9,0.25)))</f>
        <v>0</v>
      </c>
    </row>
    <row r="10" spans="1:74" ht="18.75" thickBot="1">
      <c r="A10" s="64" t="str">
        <f>CONCATENATE('بيانات أولية وأسماء الطلاب'!A8)</f>
        <v>2</v>
      </c>
      <c r="B10" s="14" t="str">
        <f>CONCATENATE('بيانات أولية وأسماء الطلاب'!A8:B8)</f>
        <v/>
      </c>
      <c r="C10" s="14" t="str">
        <f>CONCATENATE('بيانات أولية وأسماء الطلاب'!C8)</f>
        <v/>
      </c>
      <c r="D10" s="6"/>
      <c r="E10" s="53"/>
      <c r="F10" s="68"/>
      <c r="G10" s="54"/>
      <c r="H10" s="53"/>
      <c r="I10" s="68"/>
      <c r="J10" s="54"/>
      <c r="K10" s="53"/>
      <c r="L10" s="68"/>
      <c r="M10" s="54"/>
      <c r="N10" s="53"/>
      <c r="O10" s="68"/>
      <c r="P10" s="54"/>
      <c r="Q10" s="53"/>
      <c r="R10" s="68"/>
      <c r="S10" s="54"/>
      <c r="T10" s="53"/>
      <c r="U10" s="68"/>
      <c r="V10" s="54"/>
      <c r="W10" s="53"/>
      <c r="X10" s="68"/>
      <c r="Y10" s="54"/>
      <c r="Z10" s="53"/>
      <c r="AA10" s="68"/>
      <c r="AB10" s="54"/>
      <c r="AC10" s="53"/>
      <c r="AD10" s="68"/>
      <c r="AE10" s="54"/>
      <c r="AF10" s="53"/>
      <c r="AG10" s="68"/>
      <c r="AH10" s="54"/>
      <c r="AI10" s="53"/>
      <c r="AJ10" s="68"/>
      <c r="AK10" s="54"/>
      <c r="AL10" s="53"/>
      <c r="AM10" s="68"/>
      <c r="AN10" s="54"/>
      <c r="AO10" s="53"/>
      <c r="AP10" s="68"/>
      <c r="AQ10" s="54"/>
      <c r="AR10" s="53"/>
      <c r="AS10" s="68"/>
      <c r="AT10" s="54"/>
      <c r="AU10" s="53"/>
      <c r="AV10" s="68"/>
      <c r="AW10" s="54"/>
      <c r="AX10" s="53"/>
      <c r="AY10" s="68"/>
      <c r="AZ10" s="54"/>
      <c r="BA10" s="53"/>
      <c r="BB10" s="68"/>
      <c r="BC10" s="54"/>
      <c r="BD10" s="53"/>
      <c r="BE10" s="68"/>
      <c r="BF10" s="54"/>
      <c r="BG10" s="53"/>
      <c r="BH10" s="68"/>
      <c r="BI10" s="54"/>
      <c r="BJ10" s="87">
        <f t="shared" ref="BJ10:BJ43" si="3">SUM(BG10,BD10,BA10,AX10,AU10,AR10,AO10,AL10,AI10,AF10,AC10,Z10,W10,T10,Q10,N10,K10,H10,E10)</f>
        <v>0</v>
      </c>
      <c r="BK10" s="55">
        <f t="shared" si="0"/>
        <v>0</v>
      </c>
      <c r="BL10" s="56">
        <f t="shared" si="0"/>
        <v>0</v>
      </c>
      <c r="BM10" s="21">
        <f t="shared" ref="BM10:BM43" si="4">IF(BL10=0,5,5-(BL10*$BP$5))</f>
        <v>5</v>
      </c>
      <c r="BN10" s="57">
        <f>SUM(BJ10:BL10)</f>
        <v>0</v>
      </c>
      <c r="BO10" s="22">
        <f t="shared" si="1"/>
        <v>0</v>
      </c>
      <c r="BP10" s="58" t="str">
        <f t="shared" ref="BP10:BP42" si="5">IF(BO10&lt;=0,"0",(CEILING(BO10,0.25)))</f>
        <v>0</v>
      </c>
      <c r="BQ10" s="89" t="str">
        <f t="shared" si="2"/>
        <v>0</v>
      </c>
      <c r="BS10" s="8" t="str">
        <f t="shared" ref="BS10:BS43" si="6">IF(BL10&gt;=15,"صفر وحرمان",IF(BL10&gt;=10,(BP10),IF(BL10&gt;=5,(BO10),(BP10))))</f>
        <v>0</v>
      </c>
      <c r="BU10" s="121">
        <f>'صحة القراءة 40'!Y10+'الترتيل 10 درجات'!Y10+'تطبيق التجويد 10 درجات'!Y10+'الانطلاق في القراءة 10 درجات'!Y9+'الحفظ 25 درجة'!Y9</f>
        <v>0</v>
      </c>
      <c r="BV10" s="85" t="str">
        <f t="shared" ref="BV10:BV43" si="7">IF(BU10&lt;=0,"0",(CEILING(BU10,0.25)))</f>
        <v>0</v>
      </c>
    </row>
    <row r="11" spans="1:74" ht="18.75" thickBot="1">
      <c r="A11" s="64" t="str">
        <f>CONCATENATE('بيانات أولية وأسماء الطلاب'!A9)</f>
        <v>3</v>
      </c>
      <c r="B11" s="14" t="str">
        <f>CONCATENATE('بيانات أولية وأسماء الطلاب'!A9:B9)</f>
        <v/>
      </c>
      <c r="C11" s="14" t="str">
        <f>CONCATENATE('بيانات أولية وأسماء الطلاب'!C9)</f>
        <v/>
      </c>
      <c r="D11" s="6"/>
      <c r="E11" s="53"/>
      <c r="F11" s="68"/>
      <c r="G11" s="54"/>
      <c r="H11" s="53"/>
      <c r="I11" s="68"/>
      <c r="J11" s="54"/>
      <c r="K11" s="53"/>
      <c r="L11" s="68"/>
      <c r="M11" s="54"/>
      <c r="N11" s="53"/>
      <c r="O11" s="68"/>
      <c r="P11" s="54"/>
      <c r="Q11" s="53"/>
      <c r="R11" s="68"/>
      <c r="S11" s="54"/>
      <c r="T11" s="53"/>
      <c r="U11" s="68"/>
      <c r="V11" s="54"/>
      <c r="W11" s="53"/>
      <c r="X11" s="68"/>
      <c r="Y11" s="54"/>
      <c r="Z11" s="53"/>
      <c r="AA11" s="68"/>
      <c r="AB11" s="54"/>
      <c r="AC11" s="53"/>
      <c r="AD11" s="68"/>
      <c r="AE11" s="54"/>
      <c r="AF11" s="53"/>
      <c r="AG11" s="68"/>
      <c r="AH11" s="54"/>
      <c r="AI11" s="53"/>
      <c r="AJ11" s="68"/>
      <c r="AK11" s="54"/>
      <c r="AL11" s="53"/>
      <c r="AM11" s="68"/>
      <c r="AN11" s="54"/>
      <c r="AO11" s="53"/>
      <c r="AP11" s="68"/>
      <c r="AQ11" s="54"/>
      <c r="AR11" s="53"/>
      <c r="AS11" s="68"/>
      <c r="AT11" s="54"/>
      <c r="AU11" s="53"/>
      <c r="AV11" s="68"/>
      <c r="AW11" s="54"/>
      <c r="AX11" s="53"/>
      <c r="AY11" s="68"/>
      <c r="AZ11" s="54"/>
      <c r="BA11" s="53"/>
      <c r="BB11" s="68"/>
      <c r="BC11" s="54"/>
      <c r="BD11" s="53"/>
      <c r="BE11" s="68"/>
      <c r="BF11" s="54"/>
      <c r="BG11" s="53"/>
      <c r="BH11" s="68"/>
      <c r="BI11" s="54"/>
      <c r="BJ11" s="87">
        <f t="shared" si="3"/>
        <v>0</v>
      </c>
      <c r="BK11" s="55">
        <f t="shared" si="0"/>
        <v>0</v>
      </c>
      <c r="BL11" s="56">
        <f t="shared" si="0"/>
        <v>0</v>
      </c>
      <c r="BM11" s="21">
        <f t="shared" si="4"/>
        <v>5</v>
      </c>
      <c r="BN11" s="57">
        <f t="shared" ref="BN11:BN42" si="8">SUM(BJ11:BL11)</f>
        <v>0</v>
      </c>
      <c r="BO11" s="22">
        <f t="shared" si="1"/>
        <v>0</v>
      </c>
      <c r="BP11" s="58" t="str">
        <f t="shared" si="5"/>
        <v>0</v>
      </c>
      <c r="BQ11" s="89" t="str">
        <f t="shared" si="2"/>
        <v>0</v>
      </c>
      <c r="BS11" s="8" t="str">
        <f t="shared" si="6"/>
        <v>0</v>
      </c>
      <c r="BU11" s="121">
        <f>'صحة القراءة 40'!Y11+'الترتيل 10 درجات'!Y11+'تطبيق التجويد 10 درجات'!Y11+'الانطلاق في القراءة 10 درجات'!Y10+'الحفظ 25 درجة'!Y10</f>
        <v>0</v>
      </c>
      <c r="BV11" s="85" t="str">
        <f t="shared" si="7"/>
        <v>0</v>
      </c>
    </row>
    <row r="12" spans="1:74" ht="18.75" thickBot="1">
      <c r="A12" s="64" t="str">
        <f>CONCATENATE('بيانات أولية وأسماء الطلاب'!A10)</f>
        <v>4</v>
      </c>
      <c r="B12" s="14" t="str">
        <f>CONCATENATE('بيانات أولية وأسماء الطلاب'!A10:B10)</f>
        <v/>
      </c>
      <c r="C12" s="14" t="str">
        <f>CONCATENATE('بيانات أولية وأسماء الطلاب'!C10)</f>
        <v/>
      </c>
      <c r="D12" s="6"/>
      <c r="E12" s="53"/>
      <c r="F12" s="68"/>
      <c r="G12" s="54"/>
      <c r="H12" s="53"/>
      <c r="I12" s="68"/>
      <c r="J12" s="54"/>
      <c r="K12" s="53"/>
      <c r="L12" s="68"/>
      <c r="M12" s="54"/>
      <c r="N12" s="53"/>
      <c r="O12" s="68"/>
      <c r="P12" s="54"/>
      <c r="Q12" s="53"/>
      <c r="R12" s="68"/>
      <c r="S12" s="54"/>
      <c r="T12" s="53"/>
      <c r="U12" s="68"/>
      <c r="V12" s="54"/>
      <c r="W12" s="53"/>
      <c r="X12" s="68"/>
      <c r="Y12" s="54"/>
      <c r="Z12" s="53"/>
      <c r="AA12" s="68"/>
      <c r="AB12" s="54"/>
      <c r="AC12" s="53"/>
      <c r="AD12" s="68"/>
      <c r="AE12" s="54"/>
      <c r="AF12" s="53"/>
      <c r="AG12" s="68"/>
      <c r="AH12" s="54"/>
      <c r="AI12" s="53"/>
      <c r="AJ12" s="68"/>
      <c r="AK12" s="54"/>
      <c r="AL12" s="53"/>
      <c r="AM12" s="68"/>
      <c r="AN12" s="54"/>
      <c r="AO12" s="53"/>
      <c r="AP12" s="68"/>
      <c r="AQ12" s="54"/>
      <c r="AR12" s="53"/>
      <c r="AS12" s="68"/>
      <c r="AT12" s="54"/>
      <c r="AU12" s="53"/>
      <c r="AV12" s="68"/>
      <c r="AW12" s="54"/>
      <c r="AX12" s="53"/>
      <c r="AY12" s="68"/>
      <c r="AZ12" s="54"/>
      <c r="BA12" s="53"/>
      <c r="BB12" s="68"/>
      <c r="BC12" s="54"/>
      <c r="BD12" s="53"/>
      <c r="BE12" s="68"/>
      <c r="BF12" s="54"/>
      <c r="BG12" s="53"/>
      <c r="BH12" s="68"/>
      <c r="BI12" s="54"/>
      <c r="BJ12" s="87">
        <f t="shared" si="3"/>
        <v>0</v>
      </c>
      <c r="BK12" s="55">
        <f t="shared" si="0"/>
        <v>0</v>
      </c>
      <c r="BL12" s="56">
        <f t="shared" si="0"/>
        <v>0</v>
      </c>
      <c r="BM12" s="21">
        <f t="shared" si="4"/>
        <v>5</v>
      </c>
      <c r="BN12" s="57">
        <f t="shared" si="8"/>
        <v>0</v>
      </c>
      <c r="BO12" s="22">
        <f t="shared" si="1"/>
        <v>0</v>
      </c>
      <c r="BP12" s="58" t="str">
        <f t="shared" si="5"/>
        <v>0</v>
      </c>
      <c r="BQ12" s="89" t="str">
        <f t="shared" si="2"/>
        <v>0</v>
      </c>
      <c r="BS12" s="8" t="str">
        <f t="shared" si="6"/>
        <v>0</v>
      </c>
      <c r="BU12" s="121">
        <f>'صحة القراءة 40'!Y12+'الترتيل 10 درجات'!Y12+'تطبيق التجويد 10 درجات'!Y12+'الانطلاق في القراءة 10 درجات'!Y11+'الحفظ 25 درجة'!Y11</f>
        <v>0</v>
      </c>
      <c r="BV12" s="85" t="str">
        <f t="shared" si="7"/>
        <v>0</v>
      </c>
    </row>
    <row r="13" spans="1:74" ht="18.75" thickBot="1">
      <c r="A13" s="64" t="str">
        <f>CONCATENATE('بيانات أولية وأسماء الطلاب'!A11)</f>
        <v>5</v>
      </c>
      <c r="B13" s="14" t="str">
        <f>CONCATENATE('بيانات أولية وأسماء الطلاب'!A11:B11)</f>
        <v/>
      </c>
      <c r="C13" s="14" t="str">
        <f>CONCATENATE('بيانات أولية وأسماء الطلاب'!C11)</f>
        <v/>
      </c>
      <c r="D13" s="6"/>
      <c r="E13" s="53"/>
      <c r="F13" s="68"/>
      <c r="G13" s="54"/>
      <c r="H13" s="53"/>
      <c r="I13" s="68"/>
      <c r="J13" s="54"/>
      <c r="K13" s="53"/>
      <c r="L13" s="68"/>
      <c r="M13" s="54"/>
      <c r="N13" s="53"/>
      <c r="O13" s="68"/>
      <c r="P13" s="54"/>
      <c r="Q13" s="53"/>
      <c r="R13" s="68"/>
      <c r="S13" s="54"/>
      <c r="T13" s="53"/>
      <c r="U13" s="68"/>
      <c r="V13" s="54"/>
      <c r="W13" s="53"/>
      <c r="X13" s="68"/>
      <c r="Y13" s="54"/>
      <c r="Z13" s="53"/>
      <c r="AA13" s="68"/>
      <c r="AB13" s="54"/>
      <c r="AC13" s="53"/>
      <c r="AD13" s="68"/>
      <c r="AE13" s="54"/>
      <c r="AF13" s="53"/>
      <c r="AG13" s="68"/>
      <c r="AH13" s="54"/>
      <c r="AI13" s="53"/>
      <c r="AJ13" s="68"/>
      <c r="AK13" s="54"/>
      <c r="AL13" s="53"/>
      <c r="AM13" s="68"/>
      <c r="AN13" s="54"/>
      <c r="AO13" s="53"/>
      <c r="AP13" s="68"/>
      <c r="AQ13" s="54"/>
      <c r="AR13" s="53"/>
      <c r="AS13" s="68"/>
      <c r="AT13" s="54"/>
      <c r="AU13" s="53"/>
      <c r="AV13" s="68"/>
      <c r="AW13" s="54"/>
      <c r="AX13" s="53"/>
      <c r="AY13" s="68"/>
      <c r="AZ13" s="54"/>
      <c r="BA13" s="53"/>
      <c r="BB13" s="68"/>
      <c r="BC13" s="54"/>
      <c r="BD13" s="53"/>
      <c r="BE13" s="68"/>
      <c r="BF13" s="54"/>
      <c r="BG13" s="53"/>
      <c r="BH13" s="68"/>
      <c r="BI13" s="54"/>
      <c r="BJ13" s="87">
        <f t="shared" si="3"/>
        <v>0</v>
      </c>
      <c r="BK13" s="55">
        <f t="shared" si="0"/>
        <v>0</v>
      </c>
      <c r="BL13" s="56">
        <f t="shared" si="0"/>
        <v>0</v>
      </c>
      <c r="BM13" s="21">
        <f t="shared" si="4"/>
        <v>5</v>
      </c>
      <c r="BN13" s="57">
        <f t="shared" si="8"/>
        <v>0</v>
      </c>
      <c r="BO13" s="22">
        <f t="shared" si="1"/>
        <v>0</v>
      </c>
      <c r="BP13" s="58" t="str">
        <f t="shared" si="5"/>
        <v>0</v>
      </c>
      <c r="BQ13" s="89" t="str">
        <f t="shared" si="2"/>
        <v>0</v>
      </c>
      <c r="BS13" s="8" t="str">
        <f t="shared" si="6"/>
        <v>0</v>
      </c>
      <c r="BU13" s="121">
        <f>'صحة القراءة 40'!Y13+'الترتيل 10 درجات'!Y13+'تطبيق التجويد 10 درجات'!Y13+'الانطلاق في القراءة 10 درجات'!Y12+'الحفظ 25 درجة'!Y12</f>
        <v>0</v>
      </c>
      <c r="BV13" s="85" t="str">
        <f t="shared" si="7"/>
        <v>0</v>
      </c>
    </row>
    <row r="14" spans="1:74" ht="18.75" thickBot="1">
      <c r="A14" s="64" t="str">
        <f>CONCATENATE('بيانات أولية وأسماء الطلاب'!A12)</f>
        <v>6</v>
      </c>
      <c r="B14" s="14" t="str">
        <f>CONCATENATE('بيانات أولية وأسماء الطلاب'!A12:B12)</f>
        <v/>
      </c>
      <c r="C14" s="14" t="str">
        <f>CONCATENATE('بيانات أولية وأسماء الطلاب'!C12)</f>
        <v/>
      </c>
      <c r="D14" s="6"/>
      <c r="E14" s="53"/>
      <c r="F14" s="68"/>
      <c r="G14" s="54"/>
      <c r="H14" s="53"/>
      <c r="I14" s="68"/>
      <c r="J14" s="54"/>
      <c r="K14" s="53"/>
      <c r="L14" s="68"/>
      <c r="M14" s="54"/>
      <c r="N14" s="53"/>
      <c r="O14" s="68"/>
      <c r="P14" s="54"/>
      <c r="Q14" s="53"/>
      <c r="R14" s="68"/>
      <c r="S14" s="54"/>
      <c r="T14" s="53"/>
      <c r="U14" s="68"/>
      <c r="V14" s="54"/>
      <c r="W14" s="53"/>
      <c r="X14" s="68"/>
      <c r="Y14" s="54"/>
      <c r="Z14" s="53"/>
      <c r="AA14" s="68"/>
      <c r="AB14" s="54"/>
      <c r="AC14" s="53"/>
      <c r="AD14" s="68"/>
      <c r="AE14" s="54"/>
      <c r="AF14" s="53"/>
      <c r="AG14" s="68"/>
      <c r="AH14" s="54"/>
      <c r="AI14" s="53"/>
      <c r="AJ14" s="68"/>
      <c r="AK14" s="54"/>
      <c r="AL14" s="53"/>
      <c r="AM14" s="68"/>
      <c r="AN14" s="54"/>
      <c r="AO14" s="53"/>
      <c r="AP14" s="68"/>
      <c r="AQ14" s="54"/>
      <c r="AR14" s="53"/>
      <c r="AS14" s="68"/>
      <c r="AT14" s="54"/>
      <c r="AU14" s="53"/>
      <c r="AV14" s="68"/>
      <c r="AW14" s="54"/>
      <c r="AX14" s="53"/>
      <c r="AY14" s="68"/>
      <c r="AZ14" s="54"/>
      <c r="BA14" s="53"/>
      <c r="BB14" s="68"/>
      <c r="BC14" s="54"/>
      <c r="BD14" s="53"/>
      <c r="BE14" s="68"/>
      <c r="BF14" s="54"/>
      <c r="BG14" s="53"/>
      <c r="BH14" s="68"/>
      <c r="BI14" s="54"/>
      <c r="BJ14" s="87">
        <f t="shared" si="3"/>
        <v>0</v>
      </c>
      <c r="BK14" s="55">
        <f t="shared" si="0"/>
        <v>0</v>
      </c>
      <c r="BL14" s="56">
        <f t="shared" si="0"/>
        <v>0</v>
      </c>
      <c r="BM14" s="21">
        <f t="shared" si="4"/>
        <v>5</v>
      </c>
      <c r="BN14" s="57">
        <f t="shared" si="8"/>
        <v>0</v>
      </c>
      <c r="BO14" s="22">
        <f t="shared" si="1"/>
        <v>0</v>
      </c>
      <c r="BP14" s="58" t="str">
        <f t="shared" si="5"/>
        <v>0</v>
      </c>
      <c r="BQ14" s="89" t="str">
        <f t="shared" si="2"/>
        <v>0</v>
      </c>
      <c r="BS14" s="8" t="str">
        <f t="shared" si="6"/>
        <v>0</v>
      </c>
      <c r="BU14" s="121">
        <f>'صحة القراءة 40'!Y14+'الترتيل 10 درجات'!Y14+'تطبيق التجويد 10 درجات'!Y14+'الانطلاق في القراءة 10 درجات'!Y13+'الحفظ 25 درجة'!Y13</f>
        <v>0</v>
      </c>
      <c r="BV14" s="85" t="str">
        <f t="shared" si="7"/>
        <v>0</v>
      </c>
    </row>
    <row r="15" spans="1:74" ht="18.75" thickBot="1">
      <c r="A15" s="64" t="str">
        <f>CONCATENATE('بيانات أولية وأسماء الطلاب'!A13)</f>
        <v>7</v>
      </c>
      <c r="B15" s="14" t="str">
        <f>CONCATENATE('بيانات أولية وأسماء الطلاب'!A13:B13)</f>
        <v/>
      </c>
      <c r="C15" s="14" t="str">
        <f>CONCATENATE('بيانات أولية وأسماء الطلاب'!C13)</f>
        <v/>
      </c>
      <c r="D15" s="6"/>
      <c r="E15" s="53"/>
      <c r="F15" s="68"/>
      <c r="G15" s="54"/>
      <c r="H15" s="53"/>
      <c r="I15" s="68"/>
      <c r="J15" s="54"/>
      <c r="K15" s="53"/>
      <c r="L15" s="68"/>
      <c r="M15" s="54"/>
      <c r="N15" s="53"/>
      <c r="O15" s="68"/>
      <c r="P15" s="54"/>
      <c r="Q15" s="53"/>
      <c r="R15" s="68"/>
      <c r="S15" s="54"/>
      <c r="T15" s="53"/>
      <c r="U15" s="68"/>
      <c r="V15" s="54"/>
      <c r="W15" s="53"/>
      <c r="X15" s="68"/>
      <c r="Y15" s="54"/>
      <c r="Z15" s="53"/>
      <c r="AA15" s="68"/>
      <c r="AB15" s="54"/>
      <c r="AC15" s="53"/>
      <c r="AD15" s="68"/>
      <c r="AE15" s="54"/>
      <c r="AF15" s="53"/>
      <c r="AG15" s="68"/>
      <c r="AH15" s="54"/>
      <c r="AI15" s="53"/>
      <c r="AJ15" s="68"/>
      <c r="AK15" s="54"/>
      <c r="AL15" s="53"/>
      <c r="AM15" s="68"/>
      <c r="AN15" s="54"/>
      <c r="AO15" s="53"/>
      <c r="AP15" s="68"/>
      <c r="AQ15" s="54"/>
      <c r="AR15" s="53"/>
      <c r="AS15" s="68"/>
      <c r="AT15" s="54"/>
      <c r="AU15" s="53"/>
      <c r="AV15" s="68"/>
      <c r="AW15" s="54"/>
      <c r="AX15" s="53"/>
      <c r="AY15" s="68"/>
      <c r="AZ15" s="54"/>
      <c r="BA15" s="53"/>
      <c r="BB15" s="68"/>
      <c r="BC15" s="54"/>
      <c r="BD15" s="53"/>
      <c r="BE15" s="68"/>
      <c r="BF15" s="54"/>
      <c r="BG15" s="53"/>
      <c r="BH15" s="68"/>
      <c r="BI15" s="54"/>
      <c r="BJ15" s="87">
        <f t="shared" si="3"/>
        <v>0</v>
      </c>
      <c r="BK15" s="55">
        <f t="shared" si="0"/>
        <v>0</v>
      </c>
      <c r="BL15" s="56">
        <f t="shared" si="0"/>
        <v>0</v>
      </c>
      <c r="BM15" s="21">
        <f t="shared" si="4"/>
        <v>5</v>
      </c>
      <c r="BN15" s="57">
        <f t="shared" si="8"/>
        <v>0</v>
      </c>
      <c r="BO15" s="22">
        <f t="shared" si="1"/>
        <v>0</v>
      </c>
      <c r="BP15" s="58" t="str">
        <f t="shared" si="5"/>
        <v>0</v>
      </c>
      <c r="BQ15" s="89" t="str">
        <f t="shared" si="2"/>
        <v>0</v>
      </c>
      <c r="BS15" s="8" t="str">
        <f t="shared" si="6"/>
        <v>0</v>
      </c>
      <c r="BU15" s="121">
        <f>'صحة القراءة 40'!Y15+'الترتيل 10 درجات'!Y15+'تطبيق التجويد 10 درجات'!Y15+'الانطلاق في القراءة 10 درجات'!Y14+'الحفظ 25 درجة'!Y14</f>
        <v>0</v>
      </c>
      <c r="BV15" s="85" t="str">
        <f t="shared" si="7"/>
        <v>0</v>
      </c>
    </row>
    <row r="16" spans="1:74" ht="18.75" thickBot="1">
      <c r="A16" s="64" t="str">
        <f>CONCATENATE('بيانات أولية وأسماء الطلاب'!A14)</f>
        <v>8</v>
      </c>
      <c r="B16" s="14" t="str">
        <f>CONCATENATE('بيانات أولية وأسماء الطلاب'!A14:B14)</f>
        <v/>
      </c>
      <c r="C16" s="14" t="str">
        <f>CONCATENATE('بيانات أولية وأسماء الطلاب'!C14)</f>
        <v/>
      </c>
      <c r="D16" s="6"/>
      <c r="E16" s="53"/>
      <c r="F16" s="68"/>
      <c r="G16" s="54"/>
      <c r="H16" s="53"/>
      <c r="I16" s="68"/>
      <c r="J16" s="54"/>
      <c r="K16" s="53"/>
      <c r="L16" s="68"/>
      <c r="M16" s="54"/>
      <c r="N16" s="53"/>
      <c r="O16" s="68"/>
      <c r="P16" s="54"/>
      <c r="Q16" s="53"/>
      <c r="R16" s="68"/>
      <c r="S16" s="54"/>
      <c r="T16" s="53"/>
      <c r="U16" s="68"/>
      <c r="V16" s="54"/>
      <c r="W16" s="53"/>
      <c r="X16" s="68"/>
      <c r="Y16" s="54"/>
      <c r="Z16" s="53"/>
      <c r="AA16" s="68"/>
      <c r="AB16" s="54"/>
      <c r="AC16" s="53"/>
      <c r="AD16" s="68"/>
      <c r="AE16" s="54"/>
      <c r="AF16" s="53"/>
      <c r="AG16" s="68"/>
      <c r="AH16" s="54"/>
      <c r="AI16" s="53"/>
      <c r="AJ16" s="68"/>
      <c r="AK16" s="54"/>
      <c r="AL16" s="53"/>
      <c r="AM16" s="68"/>
      <c r="AN16" s="54"/>
      <c r="AO16" s="53"/>
      <c r="AP16" s="68"/>
      <c r="AQ16" s="54"/>
      <c r="AR16" s="53"/>
      <c r="AS16" s="68"/>
      <c r="AT16" s="54"/>
      <c r="AU16" s="53"/>
      <c r="AV16" s="68"/>
      <c r="AW16" s="54"/>
      <c r="AX16" s="53"/>
      <c r="AY16" s="68"/>
      <c r="AZ16" s="54"/>
      <c r="BA16" s="53"/>
      <c r="BB16" s="68"/>
      <c r="BC16" s="54"/>
      <c r="BD16" s="53"/>
      <c r="BE16" s="68"/>
      <c r="BF16" s="54"/>
      <c r="BG16" s="53"/>
      <c r="BH16" s="68"/>
      <c r="BI16" s="54"/>
      <c r="BJ16" s="87">
        <f t="shared" si="3"/>
        <v>0</v>
      </c>
      <c r="BK16" s="55">
        <f t="shared" si="0"/>
        <v>0</v>
      </c>
      <c r="BL16" s="56">
        <f t="shared" si="0"/>
        <v>0</v>
      </c>
      <c r="BM16" s="21">
        <f t="shared" si="4"/>
        <v>5</v>
      </c>
      <c r="BN16" s="57">
        <f t="shared" si="8"/>
        <v>0</v>
      </c>
      <c r="BO16" s="22">
        <f t="shared" si="1"/>
        <v>0</v>
      </c>
      <c r="BP16" s="58" t="str">
        <f t="shared" si="5"/>
        <v>0</v>
      </c>
      <c r="BQ16" s="89" t="str">
        <f t="shared" si="2"/>
        <v>0</v>
      </c>
      <c r="BS16" s="8" t="str">
        <f t="shared" si="6"/>
        <v>0</v>
      </c>
      <c r="BU16" s="121">
        <f>'صحة القراءة 40'!Y16+'الترتيل 10 درجات'!Y16+'تطبيق التجويد 10 درجات'!Y16+'الانطلاق في القراءة 10 درجات'!Y15+'الحفظ 25 درجة'!Y15</f>
        <v>0</v>
      </c>
      <c r="BV16" s="85" t="str">
        <f t="shared" si="7"/>
        <v>0</v>
      </c>
    </row>
    <row r="17" spans="1:74" ht="18.75" thickBot="1">
      <c r="A17" s="64" t="str">
        <f>CONCATENATE('بيانات أولية وأسماء الطلاب'!A15)</f>
        <v>9</v>
      </c>
      <c r="B17" s="14" t="str">
        <f>CONCATENATE('بيانات أولية وأسماء الطلاب'!A15:B15)</f>
        <v/>
      </c>
      <c r="C17" s="14" t="str">
        <f>CONCATENATE('بيانات أولية وأسماء الطلاب'!C15)</f>
        <v/>
      </c>
      <c r="D17" s="6"/>
      <c r="E17" s="53"/>
      <c r="F17" s="68"/>
      <c r="G17" s="54"/>
      <c r="H17" s="53"/>
      <c r="I17" s="68"/>
      <c r="J17" s="54"/>
      <c r="K17" s="53"/>
      <c r="L17" s="68"/>
      <c r="M17" s="54"/>
      <c r="N17" s="53"/>
      <c r="O17" s="68"/>
      <c r="P17" s="54"/>
      <c r="Q17" s="53"/>
      <c r="R17" s="68"/>
      <c r="S17" s="54"/>
      <c r="T17" s="53"/>
      <c r="U17" s="68"/>
      <c r="V17" s="54"/>
      <c r="W17" s="53"/>
      <c r="X17" s="68"/>
      <c r="Y17" s="54"/>
      <c r="Z17" s="53"/>
      <c r="AA17" s="68"/>
      <c r="AB17" s="54"/>
      <c r="AC17" s="53"/>
      <c r="AD17" s="68"/>
      <c r="AE17" s="54"/>
      <c r="AF17" s="53"/>
      <c r="AG17" s="68"/>
      <c r="AH17" s="54"/>
      <c r="AI17" s="53"/>
      <c r="AJ17" s="68"/>
      <c r="AK17" s="54"/>
      <c r="AL17" s="53"/>
      <c r="AM17" s="68"/>
      <c r="AN17" s="54"/>
      <c r="AO17" s="53"/>
      <c r="AP17" s="68"/>
      <c r="AQ17" s="54"/>
      <c r="AR17" s="53"/>
      <c r="AS17" s="68"/>
      <c r="AT17" s="54"/>
      <c r="AU17" s="53"/>
      <c r="AV17" s="68"/>
      <c r="AW17" s="54"/>
      <c r="AX17" s="53"/>
      <c r="AY17" s="68"/>
      <c r="AZ17" s="54"/>
      <c r="BA17" s="53"/>
      <c r="BB17" s="68"/>
      <c r="BC17" s="54"/>
      <c r="BD17" s="53"/>
      <c r="BE17" s="68"/>
      <c r="BF17" s="54"/>
      <c r="BG17" s="53"/>
      <c r="BH17" s="68"/>
      <c r="BI17" s="54"/>
      <c r="BJ17" s="87">
        <f t="shared" si="3"/>
        <v>0</v>
      </c>
      <c r="BK17" s="55">
        <f t="shared" si="0"/>
        <v>0</v>
      </c>
      <c r="BL17" s="56">
        <f t="shared" si="0"/>
        <v>0</v>
      </c>
      <c r="BM17" s="21">
        <f t="shared" si="4"/>
        <v>5</v>
      </c>
      <c r="BN17" s="57">
        <f t="shared" si="8"/>
        <v>0</v>
      </c>
      <c r="BO17" s="22">
        <f t="shared" si="1"/>
        <v>0</v>
      </c>
      <c r="BP17" s="58" t="str">
        <f t="shared" si="5"/>
        <v>0</v>
      </c>
      <c r="BQ17" s="89" t="str">
        <f t="shared" si="2"/>
        <v>0</v>
      </c>
      <c r="BS17" s="8" t="str">
        <f t="shared" si="6"/>
        <v>0</v>
      </c>
      <c r="BU17" s="121">
        <f>'صحة القراءة 40'!Y17+'الترتيل 10 درجات'!Y17+'تطبيق التجويد 10 درجات'!Y17+'الانطلاق في القراءة 10 درجات'!Y16+'الحفظ 25 درجة'!Y16</f>
        <v>0</v>
      </c>
      <c r="BV17" s="85" t="str">
        <f t="shared" si="7"/>
        <v>0</v>
      </c>
    </row>
    <row r="18" spans="1:74" ht="18.75" thickBot="1">
      <c r="A18" s="64" t="str">
        <f>CONCATENATE('بيانات أولية وأسماء الطلاب'!A16)</f>
        <v>10</v>
      </c>
      <c r="B18" s="14" t="str">
        <f>CONCATENATE('بيانات أولية وأسماء الطلاب'!A16:B16)</f>
        <v/>
      </c>
      <c r="C18" s="14" t="str">
        <f>CONCATENATE('بيانات أولية وأسماء الطلاب'!C16)</f>
        <v/>
      </c>
      <c r="D18" s="6"/>
      <c r="E18" s="53"/>
      <c r="F18" s="68"/>
      <c r="G18" s="54"/>
      <c r="H18" s="53"/>
      <c r="I18" s="68"/>
      <c r="J18" s="54"/>
      <c r="K18" s="53"/>
      <c r="L18" s="68"/>
      <c r="M18" s="54"/>
      <c r="N18" s="53"/>
      <c r="O18" s="68"/>
      <c r="P18" s="54"/>
      <c r="Q18" s="53"/>
      <c r="R18" s="68"/>
      <c r="S18" s="54"/>
      <c r="T18" s="53"/>
      <c r="U18" s="68"/>
      <c r="V18" s="54"/>
      <c r="W18" s="53"/>
      <c r="X18" s="68"/>
      <c r="Y18" s="54"/>
      <c r="Z18" s="53"/>
      <c r="AA18" s="68"/>
      <c r="AB18" s="54"/>
      <c r="AC18" s="53"/>
      <c r="AD18" s="68"/>
      <c r="AE18" s="54"/>
      <c r="AF18" s="53"/>
      <c r="AG18" s="68"/>
      <c r="AH18" s="54"/>
      <c r="AI18" s="53"/>
      <c r="AJ18" s="68"/>
      <c r="AK18" s="54"/>
      <c r="AL18" s="53"/>
      <c r="AM18" s="68"/>
      <c r="AN18" s="54"/>
      <c r="AO18" s="53"/>
      <c r="AP18" s="68"/>
      <c r="AQ18" s="54"/>
      <c r="AR18" s="53"/>
      <c r="AS18" s="68"/>
      <c r="AT18" s="54"/>
      <c r="AU18" s="53"/>
      <c r="AV18" s="68"/>
      <c r="AW18" s="54"/>
      <c r="AX18" s="53"/>
      <c r="AY18" s="68"/>
      <c r="AZ18" s="54"/>
      <c r="BA18" s="53"/>
      <c r="BB18" s="68"/>
      <c r="BC18" s="54"/>
      <c r="BD18" s="53"/>
      <c r="BE18" s="68"/>
      <c r="BF18" s="54"/>
      <c r="BG18" s="53"/>
      <c r="BH18" s="68"/>
      <c r="BI18" s="54"/>
      <c r="BJ18" s="87">
        <f t="shared" si="3"/>
        <v>0</v>
      </c>
      <c r="BK18" s="55">
        <f t="shared" si="0"/>
        <v>0</v>
      </c>
      <c r="BL18" s="56">
        <f t="shared" si="0"/>
        <v>0</v>
      </c>
      <c r="BM18" s="21">
        <f t="shared" si="4"/>
        <v>5</v>
      </c>
      <c r="BN18" s="57">
        <f t="shared" si="8"/>
        <v>0</v>
      </c>
      <c r="BO18" s="22">
        <f t="shared" si="1"/>
        <v>0</v>
      </c>
      <c r="BP18" s="58" t="str">
        <f t="shared" si="5"/>
        <v>0</v>
      </c>
      <c r="BQ18" s="89" t="str">
        <f t="shared" si="2"/>
        <v>0</v>
      </c>
      <c r="BS18" s="8" t="str">
        <f t="shared" si="6"/>
        <v>0</v>
      </c>
      <c r="BU18" s="121">
        <f>'صحة القراءة 40'!Y18+'الترتيل 10 درجات'!Y18+'تطبيق التجويد 10 درجات'!Y18+'الانطلاق في القراءة 10 درجات'!Y17+'الحفظ 25 درجة'!Y17</f>
        <v>0</v>
      </c>
      <c r="BV18" s="85" t="str">
        <f t="shared" si="7"/>
        <v>0</v>
      </c>
    </row>
    <row r="19" spans="1:74" ht="18.75" thickBot="1">
      <c r="A19" s="64" t="str">
        <f>CONCATENATE('بيانات أولية وأسماء الطلاب'!A17)</f>
        <v>11</v>
      </c>
      <c r="B19" s="14" t="str">
        <f>CONCATENATE('بيانات أولية وأسماء الطلاب'!A17:B17)</f>
        <v/>
      </c>
      <c r="C19" s="14" t="str">
        <f>CONCATENATE('بيانات أولية وأسماء الطلاب'!C17)</f>
        <v/>
      </c>
      <c r="D19" s="6"/>
      <c r="E19" s="53"/>
      <c r="F19" s="68"/>
      <c r="G19" s="54"/>
      <c r="H19" s="53"/>
      <c r="I19" s="68"/>
      <c r="J19" s="54"/>
      <c r="K19" s="53"/>
      <c r="L19" s="68"/>
      <c r="M19" s="54"/>
      <c r="N19" s="53"/>
      <c r="O19" s="68"/>
      <c r="P19" s="54"/>
      <c r="Q19" s="53"/>
      <c r="R19" s="68"/>
      <c r="S19" s="54"/>
      <c r="T19" s="53"/>
      <c r="U19" s="68"/>
      <c r="V19" s="54"/>
      <c r="W19" s="53"/>
      <c r="X19" s="68"/>
      <c r="Y19" s="54"/>
      <c r="Z19" s="53"/>
      <c r="AA19" s="68"/>
      <c r="AB19" s="54"/>
      <c r="AC19" s="53"/>
      <c r="AD19" s="68"/>
      <c r="AE19" s="54"/>
      <c r="AF19" s="53"/>
      <c r="AG19" s="68"/>
      <c r="AH19" s="54"/>
      <c r="AI19" s="53"/>
      <c r="AJ19" s="68"/>
      <c r="AK19" s="54"/>
      <c r="AL19" s="53"/>
      <c r="AM19" s="68"/>
      <c r="AN19" s="54"/>
      <c r="AO19" s="53"/>
      <c r="AP19" s="68"/>
      <c r="AQ19" s="54"/>
      <c r="AR19" s="53"/>
      <c r="AS19" s="68"/>
      <c r="AT19" s="54"/>
      <c r="AU19" s="53"/>
      <c r="AV19" s="68"/>
      <c r="AW19" s="54"/>
      <c r="AX19" s="53"/>
      <c r="AY19" s="68"/>
      <c r="AZ19" s="54"/>
      <c r="BA19" s="53"/>
      <c r="BB19" s="68"/>
      <c r="BC19" s="54"/>
      <c r="BD19" s="53"/>
      <c r="BE19" s="68"/>
      <c r="BF19" s="54"/>
      <c r="BG19" s="53"/>
      <c r="BH19" s="68"/>
      <c r="BI19" s="54"/>
      <c r="BJ19" s="87">
        <f t="shared" si="3"/>
        <v>0</v>
      </c>
      <c r="BK19" s="55">
        <f t="shared" si="0"/>
        <v>0</v>
      </c>
      <c r="BL19" s="56">
        <f t="shared" si="0"/>
        <v>0</v>
      </c>
      <c r="BM19" s="21">
        <f t="shared" si="4"/>
        <v>5</v>
      </c>
      <c r="BN19" s="57">
        <f t="shared" si="8"/>
        <v>0</v>
      </c>
      <c r="BO19" s="22">
        <f t="shared" si="1"/>
        <v>0</v>
      </c>
      <c r="BP19" s="58" t="str">
        <f t="shared" si="5"/>
        <v>0</v>
      </c>
      <c r="BQ19" s="89" t="str">
        <f t="shared" si="2"/>
        <v>0</v>
      </c>
      <c r="BS19" s="8" t="str">
        <f t="shared" si="6"/>
        <v>0</v>
      </c>
      <c r="BU19" s="121">
        <f>'صحة القراءة 40'!Y19+'الترتيل 10 درجات'!Y19+'تطبيق التجويد 10 درجات'!Y19+'الانطلاق في القراءة 10 درجات'!Y18+'الحفظ 25 درجة'!Y18</f>
        <v>0</v>
      </c>
      <c r="BV19" s="85" t="str">
        <f t="shared" si="7"/>
        <v>0</v>
      </c>
    </row>
    <row r="20" spans="1:74" ht="18.75" thickBot="1">
      <c r="A20" s="64" t="str">
        <f>CONCATENATE('بيانات أولية وأسماء الطلاب'!A18)</f>
        <v>12</v>
      </c>
      <c r="B20" s="14" t="str">
        <f>CONCATENATE('بيانات أولية وأسماء الطلاب'!A18:B18)</f>
        <v/>
      </c>
      <c r="C20" s="14" t="str">
        <f>CONCATENATE('بيانات أولية وأسماء الطلاب'!C18)</f>
        <v/>
      </c>
      <c r="D20" s="6"/>
      <c r="E20" s="53"/>
      <c r="F20" s="68"/>
      <c r="G20" s="54"/>
      <c r="H20" s="53"/>
      <c r="I20" s="68"/>
      <c r="J20" s="54"/>
      <c r="K20" s="53"/>
      <c r="L20" s="68"/>
      <c r="M20" s="54"/>
      <c r="N20" s="53"/>
      <c r="O20" s="68"/>
      <c r="P20" s="54"/>
      <c r="Q20" s="53"/>
      <c r="R20" s="68"/>
      <c r="S20" s="54"/>
      <c r="T20" s="53"/>
      <c r="U20" s="68"/>
      <c r="V20" s="54"/>
      <c r="W20" s="53"/>
      <c r="X20" s="68"/>
      <c r="Y20" s="54"/>
      <c r="Z20" s="53"/>
      <c r="AA20" s="68"/>
      <c r="AB20" s="54"/>
      <c r="AC20" s="53"/>
      <c r="AD20" s="68"/>
      <c r="AE20" s="54"/>
      <c r="AF20" s="53"/>
      <c r="AG20" s="68"/>
      <c r="AH20" s="54"/>
      <c r="AI20" s="53"/>
      <c r="AJ20" s="68"/>
      <c r="AK20" s="54"/>
      <c r="AL20" s="53"/>
      <c r="AM20" s="68"/>
      <c r="AN20" s="54"/>
      <c r="AO20" s="53"/>
      <c r="AP20" s="68"/>
      <c r="AQ20" s="54"/>
      <c r="AR20" s="53"/>
      <c r="AS20" s="68"/>
      <c r="AT20" s="54"/>
      <c r="AU20" s="53"/>
      <c r="AV20" s="68"/>
      <c r="AW20" s="54"/>
      <c r="AX20" s="53"/>
      <c r="AY20" s="68"/>
      <c r="AZ20" s="54"/>
      <c r="BA20" s="53"/>
      <c r="BB20" s="68"/>
      <c r="BC20" s="54"/>
      <c r="BD20" s="53"/>
      <c r="BE20" s="68"/>
      <c r="BF20" s="54"/>
      <c r="BG20" s="53"/>
      <c r="BH20" s="68"/>
      <c r="BI20" s="54"/>
      <c r="BJ20" s="87">
        <f t="shared" si="3"/>
        <v>0</v>
      </c>
      <c r="BK20" s="55">
        <f t="shared" si="0"/>
        <v>0</v>
      </c>
      <c r="BL20" s="56">
        <f t="shared" si="0"/>
        <v>0</v>
      </c>
      <c r="BM20" s="21">
        <f t="shared" si="4"/>
        <v>5</v>
      </c>
      <c r="BN20" s="57">
        <f t="shared" si="8"/>
        <v>0</v>
      </c>
      <c r="BO20" s="22">
        <f t="shared" si="1"/>
        <v>0</v>
      </c>
      <c r="BP20" s="58" t="str">
        <f t="shared" si="5"/>
        <v>0</v>
      </c>
      <c r="BQ20" s="89" t="str">
        <f t="shared" si="2"/>
        <v>0</v>
      </c>
      <c r="BS20" s="8" t="str">
        <f t="shared" si="6"/>
        <v>0</v>
      </c>
      <c r="BU20" s="121">
        <f>'صحة القراءة 40'!Y20+'الترتيل 10 درجات'!Y20+'تطبيق التجويد 10 درجات'!Y20+'الانطلاق في القراءة 10 درجات'!Y19+'الحفظ 25 درجة'!Y19</f>
        <v>0</v>
      </c>
      <c r="BV20" s="85" t="str">
        <f t="shared" si="7"/>
        <v>0</v>
      </c>
    </row>
    <row r="21" spans="1:74" ht="18.75" thickBot="1">
      <c r="A21" s="64" t="str">
        <f>CONCATENATE('بيانات أولية وأسماء الطلاب'!A19)</f>
        <v>13</v>
      </c>
      <c r="B21" s="14" t="str">
        <f>CONCATENATE('بيانات أولية وأسماء الطلاب'!A19:B19)</f>
        <v/>
      </c>
      <c r="C21" s="14" t="str">
        <f>CONCATENATE('بيانات أولية وأسماء الطلاب'!C19)</f>
        <v/>
      </c>
      <c r="D21" s="6"/>
      <c r="E21" s="53"/>
      <c r="F21" s="68"/>
      <c r="G21" s="54"/>
      <c r="H21" s="53"/>
      <c r="I21" s="68"/>
      <c r="J21" s="54"/>
      <c r="K21" s="53"/>
      <c r="L21" s="68"/>
      <c r="M21" s="54"/>
      <c r="N21" s="53"/>
      <c r="O21" s="68"/>
      <c r="P21" s="54"/>
      <c r="Q21" s="53"/>
      <c r="R21" s="68"/>
      <c r="S21" s="54"/>
      <c r="T21" s="53"/>
      <c r="U21" s="68"/>
      <c r="V21" s="54"/>
      <c r="W21" s="53"/>
      <c r="X21" s="68"/>
      <c r="Y21" s="54"/>
      <c r="Z21" s="53"/>
      <c r="AA21" s="68"/>
      <c r="AB21" s="54"/>
      <c r="AC21" s="53"/>
      <c r="AD21" s="68"/>
      <c r="AE21" s="54"/>
      <c r="AF21" s="53"/>
      <c r="AG21" s="68"/>
      <c r="AH21" s="54"/>
      <c r="AI21" s="53"/>
      <c r="AJ21" s="68"/>
      <c r="AK21" s="54"/>
      <c r="AL21" s="53"/>
      <c r="AM21" s="68"/>
      <c r="AN21" s="54"/>
      <c r="AO21" s="53"/>
      <c r="AP21" s="68"/>
      <c r="AQ21" s="54"/>
      <c r="AR21" s="53"/>
      <c r="AS21" s="68"/>
      <c r="AT21" s="54"/>
      <c r="AU21" s="53"/>
      <c r="AV21" s="68"/>
      <c r="AW21" s="54"/>
      <c r="AX21" s="53"/>
      <c r="AY21" s="68"/>
      <c r="AZ21" s="54"/>
      <c r="BA21" s="53"/>
      <c r="BB21" s="68"/>
      <c r="BC21" s="54"/>
      <c r="BD21" s="53"/>
      <c r="BE21" s="68"/>
      <c r="BF21" s="54"/>
      <c r="BG21" s="53"/>
      <c r="BH21" s="68"/>
      <c r="BI21" s="54"/>
      <c r="BJ21" s="87">
        <f t="shared" si="3"/>
        <v>0</v>
      </c>
      <c r="BK21" s="55">
        <f t="shared" si="0"/>
        <v>0</v>
      </c>
      <c r="BL21" s="56">
        <f t="shared" si="0"/>
        <v>0</v>
      </c>
      <c r="BM21" s="21">
        <f t="shared" si="4"/>
        <v>5</v>
      </c>
      <c r="BN21" s="57">
        <f t="shared" si="8"/>
        <v>0</v>
      </c>
      <c r="BO21" s="22">
        <f t="shared" si="1"/>
        <v>0</v>
      </c>
      <c r="BP21" s="58" t="str">
        <f t="shared" si="5"/>
        <v>0</v>
      </c>
      <c r="BQ21" s="89" t="str">
        <f t="shared" si="2"/>
        <v>0</v>
      </c>
      <c r="BS21" s="8" t="str">
        <f t="shared" si="6"/>
        <v>0</v>
      </c>
      <c r="BU21" s="121">
        <f>'صحة القراءة 40'!Y21+'الترتيل 10 درجات'!Y21+'تطبيق التجويد 10 درجات'!Y21+'الانطلاق في القراءة 10 درجات'!Y20+'الحفظ 25 درجة'!Y20</f>
        <v>0</v>
      </c>
      <c r="BV21" s="85" t="str">
        <f t="shared" si="7"/>
        <v>0</v>
      </c>
    </row>
    <row r="22" spans="1:74" ht="18.75" thickBot="1">
      <c r="A22" s="64" t="str">
        <f>CONCATENATE('بيانات أولية وأسماء الطلاب'!A20)</f>
        <v>14</v>
      </c>
      <c r="B22" s="14" t="str">
        <f>CONCATENATE('بيانات أولية وأسماء الطلاب'!A20:B20)</f>
        <v/>
      </c>
      <c r="C22" s="14" t="str">
        <f>CONCATENATE('بيانات أولية وأسماء الطلاب'!C20)</f>
        <v/>
      </c>
      <c r="D22" s="6"/>
      <c r="E22" s="53"/>
      <c r="F22" s="68"/>
      <c r="G22" s="54"/>
      <c r="H22" s="53"/>
      <c r="I22" s="68"/>
      <c r="J22" s="54"/>
      <c r="K22" s="53"/>
      <c r="L22" s="68"/>
      <c r="M22" s="54"/>
      <c r="N22" s="53"/>
      <c r="O22" s="68"/>
      <c r="P22" s="54"/>
      <c r="Q22" s="53"/>
      <c r="R22" s="68"/>
      <c r="S22" s="54"/>
      <c r="T22" s="53"/>
      <c r="U22" s="68"/>
      <c r="V22" s="54"/>
      <c r="W22" s="53"/>
      <c r="X22" s="68"/>
      <c r="Y22" s="54"/>
      <c r="Z22" s="53"/>
      <c r="AA22" s="68"/>
      <c r="AB22" s="54"/>
      <c r="AC22" s="53"/>
      <c r="AD22" s="68"/>
      <c r="AE22" s="54"/>
      <c r="AF22" s="53"/>
      <c r="AG22" s="68"/>
      <c r="AH22" s="54"/>
      <c r="AI22" s="53"/>
      <c r="AJ22" s="68"/>
      <c r="AK22" s="54"/>
      <c r="AL22" s="53"/>
      <c r="AM22" s="68"/>
      <c r="AN22" s="54"/>
      <c r="AO22" s="53"/>
      <c r="AP22" s="68"/>
      <c r="AQ22" s="54"/>
      <c r="AR22" s="53"/>
      <c r="AS22" s="68"/>
      <c r="AT22" s="54"/>
      <c r="AU22" s="53"/>
      <c r="AV22" s="68"/>
      <c r="AW22" s="54"/>
      <c r="AX22" s="53"/>
      <c r="AY22" s="68"/>
      <c r="AZ22" s="54"/>
      <c r="BA22" s="53"/>
      <c r="BB22" s="68"/>
      <c r="BC22" s="54"/>
      <c r="BD22" s="53"/>
      <c r="BE22" s="68"/>
      <c r="BF22" s="54"/>
      <c r="BG22" s="53"/>
      <c r="BH22" s="68"/>
      <c r="BI22" s="54"/>
      <c r="BJ22" s="87">
        <f t="shared" si="3"/>
        <v>0</v>
      </c>
      <c r="BK22" s="55">
        <f t="shared" si="0"/>
        <v>0</v>
      </c>
      <c r="BL22" s="56">
        <f t="shared" si="0"/>
        <v>0</v>
      </c>
      <c r="BM22" s="21">
        <f t="shared" si="4"/>
        <v>5</v>
      </c>
      <c r="BN22" s="57">
        <f t="shared" si="8"/>
        <v>0</v>
      </c>
      <c r="BO22" s="22">
        <f t="shared" si="1"/>
        <v>0</v>
      </c>
      <c r="BP22" s="58" t="str">
        <f t="shared" si="5"/>
        <v>0</v>
      </c>
      <c r="BQ22" s="89" t="str">
        <f t="shared" si="2"/>
        <v>0</v>
      </c>
      <c r="BS22" s="8" t="str">
        <f t="shared" si="6"/>
        <v>0</v>
      </c>
      <c r="BU22" s="121">
        <f>'صحة القراءة 40'!Y22+'الترتيل 10 درجات'!Y22+'تطبيق التجويد 10 درجات'!Y22+'الانطلاق في القراءة 10 درجات'!Y21+'الحفظ 25 درجة'!Y21</f>
        <v>0</v>
      </c>
      <c r="BV22" s="85" t="str">
        <f t="shared" si="7"/>
        <v>0</v>
      </c>
    </row>
    <row r="23" spans="1:74" ht="18.75" thickBot="1">
      <c r="A23" s="64" t="str">
        <f>CONCATENATE('بيانات أولية وأسماء الطلاب'!A21)</f>
        <v>15</v>
      </c>
      <c r="B23" s="14" t="str">
        <f>CONCATENATE('بيانات أولية وأسماء الطلاب'!A21:B21)</f>
        <v/>
      </c>
      <c r="C23" s="14" t="str">
        <f>CONCATENATE('بيانات أولية وأسماء الطلاب'!C21)</f>
        <v/>
      </c>
      <c r="D23" s="6"/>
      <c r="E23" s="53"/>
      <c r="F23" s="68"/>
      <c r="G23" s="54"/>
      <c r="H23" s="53"/>
      <c r="I23" s="68"/>
      <c r="J23" s="54"/>
      <c r="K23" s="53"/>
      <c r="L23" s="68"/>
      <c r="M23" s="54"/>
      <c r="N23" s="53"/>
      <c r="O23" s="68"/>
      <c r="P23" s="54"/>
      <c r="Q23" s="53"/>
      <c r="R23" s="68"/>
      <c r="S23" s="54"/>
      <c r="T23" s="53"/>
      <c r="U23" s="68"/>
      <c r="V23" s="54"/>
      <c r="W23" s="53"/>
      <c r="X23" s="68"/>
      <c r="Y23" s="54"/>
      <c r="Z23" s="53"/>
      <c r="AA23" s="68"/>
      <c r="AB23" s="54"/>
      <c r="AC23" s="53"/>
      <c r="AD23" s="68"/>
      <c r="AE23" s="54"/>
      <c r="AF23" s="53"/>
      <c r="AG23" s="68"/>
      <c r="AH23" s="54"/>
      <c r="AI23" s="53"/>
      <c r="AJ23" s="68"/>
      <c r="AK23" s="54"/>
      <c r="AL23" s="53"/>
      <c r="AM23" s="68"/>
      <c r="AN23" s="54"/>
      <c r="AO23" s="53"/>
      <c r="AP23" s="68"/>
      <c r="AQ23" s="54"/>
      <c r="AR23" s="53"/>
      <c r="AS23" s="68"/>
      <c r="AT23" s="54"/>
      <c r="AU23" s="53"/>
      <c r="AV23" s="68"/>
      <c r="AW23" s="54"/>
      <c r="AX23" s="53"/>
      <c r="AY23" s="68"/>
      <c r="AZ23" s="54"/>
      <c r="BA23" s="53"/>
      <c r="BB23" s="68"/>
      <c r="BC23" s="54"/>
      <c r="BD23" s="53"/>
      <c r="BE23" s="68"/>
      <c r="BF23" s="54"/>
      <c r="BG23" s="53"/>
      <c r="BH23" s="68"/>
      <c r="BI23" s="54"/>
      <c r="BJ23" s="87">
        <f t="shared" si="3"/>
        <v>0</v>
      </c>
      <c r="BK23" s="55">
        <f t="shared" si="0"/>
        <v>0</v>
      </c>
      <c r="BL23" s="56">
        <f t="shared" si="0"/>
        <v>0</v>
      </c>
      <c r="BM23" s="21">
        <f t="shared" si="4"/>
        <v>5</v>
      </c>
      <c r="BN23" s="57">
        <f t="shared" si="8"/>
        <v>0</v>
      </c>
      <c r="BO23" s="22">
        <f t="shared" si="1"/>
        <v>0</v>
      </c>
      <c r="BP23" s="58" t="str">
        <f t="shared" si="5"/>
        <v>0</v>
      </c>
      <c r="BQ23" s="89" t="str">
        <f t="shared" si="2"/>
        <v>0</v>
      </c>
      <c r="BS23" s="8" t="str">
        <f t="shared" si="6"/>
        <v>0</v>
      </c>
      <c r="BU23" s="121">
        <f>'صحة القراءة 40'!Y23+'الترتيل 10 درجات'!Y23+'تطبيق التجويد 10 درجات'!Y23+'الانطلاق في القراءة 10 درجات'!Y22+'الحفظ 25 درجة'!Y22</f>
        <v>0</v>
      </c>
      <c r="BV23" s="85" t="str">
        <f t="shared" si="7"/>
        <v>0</v>
      </c>
    </row>
    <row r="24" spans="1:74" ht="18.75" thickBot="1">
      <c r="A24" s="64" t="str">
        <f>CONCATENATE('بيانات أولية وأسماء الطلاب'!A22)</f>
        <v>16</v>
      </c>
      <c r="B24" s="14" t="str">
        <f>CONCATENATE('بيانات أولية وأسماء الطلاب'!A22:B22)</f>
        <v/>
      </c>
      <c r="C24" s="14" t="str">
        <f>CONCATENATE('بيانات أولية وأسماء الطلاب'!C22)</f>
        <v/>
      </c>
      <c r="D24" s="6"/>
      <c r="E24" s="53"/>
      <c r="F24" s="68"/>
      <c r="G24" s="54"/>
      <c r="H24" s="53"/>
      <c r="I24" s="68"/>
      <c r="J24" s="54"/>
      <c r="K24" s="53"/>
      <c r="L24" s="68"/>
      <c r="M24" s="54"/>
      <c r="N24" s="53"/>
      <c r="O24" s="68"/>
      <c r="P24" s="54"/>
      <c r="Q24" s="53"/>
      <c r="R24" s="68"/>
      <c r="S24" s="54"/>
      <c r="T24" s="53"/>
      <c r="U24" s="68"/>
      <c r="V24" s="54"/>
      <c r="W24" s="53"/>
      <c r="X24" s="68"/>
      <c r="Y24" s="54"/>
      <c r="Z24" s="53"/>
      <c r="AA24" s="68"/>
      <c r="AB24" s="54"/>
      <c r="AC24" s="53"/>
      <c r="AD24" s="68"/>
      <c r="AE24" s="54"/>
      <c r="AF24" s="53"/>
      <c r="AG24" s="68"/>
      <c r="AH24" s="54"/>
      <c r="AI24" s="53"/>
      <c r="AJ24" s="68"/>
      <c r="AK24" s="54"/>
      <c r="AL24" s="53"/>
      <c r="AM24" s="68"/>
      <c r="AN24" s="54"/>
      <c r="AO24" s="53"/>
      <c r="AP24" s="68"/>
      <c r="AQ24" s="54"/>
      <c r="AR24" s="53"/>
      <c r="AS24" s="68"/>
      <c r="AT24" s="54"/>
      <c r="AU24" s="53"/>
      <c r="AV24" s="68"/>
      <c r="AW24" s="54"/>
      <c r="AX24" s="53"/>
      <c r="AY24" s="68"/>
      <c r="AZ24" s="54"/>
      <c r="BA24" s="53"/>
      <c r="BB24" s="68"/>
      <c r="BC24" s="54"/>
      <c r="BD24" s="53"/>
      <c r="BE24" s="68"/>
      <c r="BF24" s="54"/>
      <c r="BG24" s="53"/>
      <c r="BH24" s="68"/>
      <c r="BI24" s="54"/>
      <c r="BJ24" s="87">
        <f t="shared" si="3"/>
        <v>0</v>
      </c>
      <c r="BK24" s="55">
        <f t="shared" ref="BK24:BL43" si="9">SUM(BH24,BE24,BB24,AY24,AV24,AS24,AP24,AM24,AJ24,AG24,AD24,AA24,X24,U24,R24,O24,L24,I24,F24)</f>
        <v>0</v>
      </c>
      <c r="BL24" s="56">
        <f t="shared" si="9"/>
        <v>0</v>
      </c>
      <c r="BM24" s="21">
        <f t="shared" si="4"/>
        <v>5</v>
      </c>
      <c r="BN24" s="57">
        <f t="shared" si="8"/>
        <v>0</v>
      </c>
      <c r="BO24" s="22">
        <f t="shared" si="1"/>
        <v>0</v>
      </c>
      <c r="BP24" s="58" t="str">
        <f t="shared" si="5"/>
        <v>0</v>
      </c>
      <c r="BQ24" s="89" t="str">
        <f t="shared" si="2"/>
        <v>0</v>
      </c>
      <c r="BS24" s="8" t="str">
        <f t="shared" si="6"/>
        <v>0</v>
      </c>
      <c r="BU24" s="121">
        <f>'صحة القراءة 40'!Y24+'الترتيل 10 درجات'!Y24+'تطبيق التجويد 10 درجات'!Y24+'الانطلاق في القراءة 10 درجات'!Y23+'الحفظ 25 درجة'!Y23</f>
        <v>0</v>
      </c>
      <c r="BV24" s="85" t="str">
        <f t="shared" si="7"/>
        <v>0</v>
      </c>
    </row>
    <row r="25" spans="1:74" ht="18.75" thickBot="1">
      <c r="A25" s="64" t="str">
        <f>CONCATENATE('بيانات أولية وأسماء الطلاب'!A23)</f>
        <v>17</v>
      </c>
      <c r="B25" s="14" t="str">
        <f>CONCATENATE('بيانات أولية وأسماء الطلاب'!A23:B23)</f>
        <v/>
      </c>
      <c r="C25" s="14" t="str">
        <f>CONCATENATE('بيانات أولية وأسماء الطلاب'!C23)</f>
        <v/>
      </c>
      <c r="D25" s="6"/>
      <c r="E25" s="53"/>
      <c r="F25" s="68"/>
      <c r="G25" s="54"/>
      <c r="H25" s="53"/>
      <c r="I25" s="68"/>
      <c r="J25" s="54"/>
      <c r="K25" s="53"/>
      <c r="L25" s="68"/>
      <c r="M25" s="54"/>
      <c r="N25" s="53"/>
      <c r="O25" s="68"/>
      <c r="P25" s="54"/>
      <c r="Q25" s="53"/>
      <c r="R25" s="68"/>
      <c r="S25" s="54"/>
      <c r="T25" s="53"/>
      <c r="U25" s="68"/>
      <c r="V25" s="54"/>
      <c r="W25" s="53"/>
      <c r="X25" s="68"/>
      <c r="Y25" s="54"/>
      <c r="Z25" s="53"/>
      <c r="AA25" s="68"/>
      <c r="AB25" s="54"/>
      <c r="AC25" s="53"/>
      <c r="AD25" s="68"/>
      <c r="AE25" s="54"/>
      <c r="AF25" s="53"/>
      <c r="AG25" s="68"/>
      <c r="AH25" s="54"/>
      <c r="AI25" s="53"/>
      <c r="AJ25" s="68"/>
      <c r="AK25" s="54"/>
      <c r="AL25" s="53"/>
      <c r="AM25" s="68"/>
      <c r="AN25" s="54"/>
      <c r="AO25" s="53"/>
      <c r="AP25" s="68"/>
      <c r="AQ25" s="54"/>
      <c r="AR25" s="53"/>
      <c r="AS25" s="68"/>
      <c r="AT25" s="54"/>
      <c r="AU25" s="53"/>
      <c r="AV25" s="68"/>
      <c r="AW25" s="54"/>
      <c r="AX25" s="53"/>
      <c r="AY25" s="68"/>
      <c r="AZ25" s="54"/>
      <c r="BA25" s="53"/>
      <c r="BB25" s="68"/>
      <c r="BC25" s="54"/>
      <c r="BD25" s="53"/>
      <c r="BE25" s="68"/>
      <c r="BF25" s="54"/>
      <c r="BG25" s="53"/>
      <c r="BH25" s="68"/>
      <c r="BI25" s="54"/>
      <c r="BJ25" s="87">
        <f t="shared" si="3"/>
        <v>0</v>
      </c>
      <c r="BK25" s="55">
        <f t="shared" si="9"/>
        <v>0</v>
      </c>
      <c r="BL25" s="56">
        <f t="shared" si="9"/>
        <v>0</v>
      </c>
      <c r="BM25" s="21">
        <f t="shared" si="4"/>
        <v>5</v>
      </c>
      <c r="BN25" s="57">
        <f t="shared" si="8"/>
        <v>0</v>
      </c>
      <c r="BO25" s="22">
        <f t="shared" si="1"/>
        <v>0</v>
      </c>
      <c r="BP25" s="58" t="str">
        <f t="shared" si="5"/>
        <v>0</v>
      </c>
      <c r="BQ25" s="89" t="str">
        <f t="shared" si="2"/>
        <v>0</v>
      </c>
      <c r="BS25" s="8" t="str">
        <f t="shared" si="6"/>
        <v>0</v>
      </c>
      <c r="BU25" s="121">
        <f>'صحة القراءة 40'!Y25+'الترتيل 10 درجات'!Y25+'تطبيق التجويد 10 درجات'!Y25+'الانطلاق في القراءة 10 درجات'!Y24+'الحفظ 25 درجة'!Y24</f>
        <v>0</v>
      </c>
      <c r="BV25" s="85" t="str">
        <f t="shared" si="7"/>
        <v>0</v>
      </c>
    </row>
    <row r="26" spans="1:74" ht="18.75" thickBot="1">
      <c r="A26" s="64" t="str">
        <f>CONCATENATE('بيانات أولية وأسماء الطلاب'!A24)</f>
        <v>18</v>
      </c>
      <c r="B26" s="14" t="str">
        <f>CONCATENATE('بيانات أولية وأسماء الطلاب'!A24:B24)</f>
        <v/>
      </c>
      <c r="C26" s="14" t="str">
        <f>CONCATENATE('بيانات أولية وأسماء الطلاب'!C24)</f>
        <v/>
      </c>
      <c r="D26" s="6"/>
      <c r="E26" s="53"/>
      <c r="F26" s="68"/>
      <c r="G26" s="54"/>
      <c r="H26" s="53"/>
      <c r="I26" s="68"/>
      <c r="J26" s="54"/>
      <c r="K26" s="53"/>
      <c r="L26" s="68"/>
      <c r="M26" s="54"/>
      <c r="N26" s="53"/>
      <c r="O26" s="68"/>
      <c r="P26" s="54"/>
      <c r="Q26" s="53"/>
      <c r="R26" s="68"/>
      <c r="S26" s="54"/>
      <c r="T26" s="53"/>
      <c r="U26" s="68"/>
      <c r="V26" s="54"/>
      <c r="W26" s="53"/>
      <c r="X26" s="68"/>
      <c r="Y26" s="54"/>
      <c r="Z26" s="53"/>
      <c r="AA26" s="68"/>
      <c r="AB26" s="54"/>
      <c r="AC26" s="53"/>
      <c r="AD26" s="68"/>
      <c r="AE26" s="54"/>
      <c r="AF26" s="53"/>
      <c r="AG26" s="68"/>
      <c r="AH26" s="54"/>
      <c r="AI26" s="53"/>
      <c r="AJ26" s="68"/>
      <c r="AK26" s="54"/>
      <c r="AL26" s="53"/>
      <c r="AM26" s="68"/>
      <c r="AN26" s="54"/>
      <c r="AO26" s="53"/>
      <c r="AP26" s="68"/>
      <c r="AQ26" s="54"/>
      <c r="AR26" s="53"/>
      <c r="AS26" s="68"/>
      <c r="AT26" s="54"/>
      <c r="AU26" s="53"/>
      <c r="AV26" s="68"/>
      <c r="AW26" s="54"/>
      <c r="AX26" s="53"/>
      <c r="AY26" s="68"/>
      <c r="AZ26" s="54"/>
      <c r="BA26" s="53"/>
      <c r="BB26" s="68"/>
      <c r="BC26" s="54"/>
      <c r="BD26" s="53"/>
      <c r="BE26" s="68"/>
      <c r="BF26" s="54"/>
      <c r="BG26" s="53"/>
      <c r="BH26" s="68"/>
      <c r="BI26" s="54"/>
      <c r="BJ26" s="87">
        <f t="shared" si="3"/>
        <v>0</v>
      </c>
      <c r="BK26" s="55">
        <f t="shared" si="9"/>
        <v>0</v>
      </c>
      <c r="BL26" s="56">
        <f t="shared" si="9"/>
        <v>0</v>
      </c>
      <c r="BM26" s="21">
        <f t="shared" si="4"/>
        <v>5</v>
      </c>
      <c r="BN26" s="57">
        <f t="shared" si="8"/>
        <v>0</v>
      </c>
      <c r="BO26" s="22">
        <f t="shared" si="1"/>
        <v>0</v>
      </c>
      <c r="BP26" s="58" t="str">
        <f t="shared" si="5"/>
        <v>0</v>
      </c>
      <c r="BQ26" s="89" t="str">
        <f t="shared" si="2"/>
        <v>0</v>
      </c>
      <c r="BS26" s="8" t="str">
        <f t="shared" si="6"/>
        <v>0</v>
      </c>
      <c r="BU26" s="121">
        <f>'صحة القراءة 40'!Y26+'الترتيل 10 درجات'!Y26+'تطبيق التجويد 10 درجات'!Y26+'الانطلاق في القراءة 10 درجات'!Y25+'الحفظ 25 درجة'!Y25</f>
        <v>0</v>
      </c>
      <c r="BV26" s="85" t="str">
        <f t="shared" si="7"/>
        <v>0</v>
      </c>
    </row>
    <row r="27" spans="1:74" ht="18.75" thickBot="1">
      <c r="A27" s="64" t="str">
        <f>CONCATENATE('بيانات أولية وأسماء الطلاب'!A25)</f>
        <v>19</v>
      </c>
      <c r="B27" s="14" t="str">
        <f>CONCATENATE('بيانات أولية وأسماء الطلاب'!A25:B25)</f>
        <v/>
      </c>
      <c r="C27" s="14" t="str">
        <f>CONCATENATE('بيانات أولية وأسماء الطلاب'!C25)</f>
        <v/>
      </c>
      <c r="D27" s="6"/>
      <c r="E27" s="53"/>
      <c r="F27" s="68"/>
      <c r="G27" s="54"/>
      <c r="H27" s="53"/>
      <c r="I27" s="68"/>
      <c r="J27" s="54"/>
      <c r="K27" s="53"/>
      <c r="L27" s="68"/>
      <c r="M27" s="54"/>
      <c r="N27" s="53"/>
      <c r="O27" s="68"/>
      <c r="P27" s="54"/>
      <c r="Q27" s="53"/>
      <c r="R27" s="68"/>
      <c r="S27" s="54"/>
      <c r="T27" s="53"/>
      <c r="U27" s="68"/>
      <c r="V27" s="54"/>
      <c r="W27" s="53"/>
      <c r="X27" s="68"/>
      <c r="Y27" s="54"/>
      <c r="Z27" s="53"/>
      <c r="AA27" s="68"/>
      <c r="AB27" s="54"/>
      <c r="AC27" s="53"/>
      <c r="AD27" s="68"/>
      <c r="AE27" s="54"/>
      <c r="AF27" s="53"/>
      <c r="AG27" s="68"/>
      <c r="AH27" s="54"/>
      <c r="AI27" s="53"/>
      <c r="AJ27" s="68"/>
      <c r="AK27" s="54"/>
      <c r="AL27" s="53"/>
      <c r="AM27" s="68"/>
      <c r="AN27" s="54"/>
      <c r="AO27" s="53"/>
      <c r="AP27" s="68"/>
      <c r="AQ27" s="54"/>
      <c r="AR27" s="53"/>
      <c r="AS27" s="68"/>
      <c r="AT27" s="54"/>
      <c r="AU27" s="53"/>
      <c r="AV27" s="68"/>
      <c r="AW27" s="54"/>
      <c r="AX27" s="53"/>
      <c r="AY27" s="68"/>
      <c r="AZ27" s="54"/>
      <c r="BA27" s="53"/>
      <c r="BB27" s="68"/>
      <c r="BC27" s="54"/>
      <c r="BD27" s="53"/>
      <c r="BE27" s="68"/>
      <c r="BF27" s="54"/>
      <c r="BG27" s="53"/>
      <c r="BH27" s="68"/>
      <c r="BI27" s="54"/>
      <c r="BJ27" s="87">
        <f t="shared" si="3"/>
        <v>0</v>
      </c>
      <c r="BK27" s="55">
        <f t="shared" si="9"/>
        <v>0</v>
      </c>
      <c r="BL27" s="56">
        <f t="shared" si="9"/>
        <v>0</v>
      </c>
      <c r="BM27" s="21">
        <f t="shared" si="4"/>
        <v>5</v>
      </c>
      <c r="BN27" s="57">
        <f t="shared" si="8"/>
        <v>0</v>
      </c>
      <c r="BO27" s="22">
        <f t="shared" si="1"/>
        <v>0</v>
      </c>
      <c r="BP27" s="58" t="str">
        <f t="shared" si="5"/>
        <v>0</v>
      </c>
      <c r="BQ27" s="89" t="str">
        <f t="shared" si="2"/>
        <v>0</v>
      </c>
      <c r="BS27" s="8" t="str">
        <f t="shared" si="6"/>
        <v>0</v>
      </c>
      <c r="BU27" s="121">
        <f>'صحة القراءة 40'!Y27+'الترتيل 10 درجات'!Y27+'تطبيق التجويد 10 درجات'!Y27+'الانطلاق في القراءة 10 درجات'!Y26+'الحفظ 25 درجة'!Y26</f>
        <v>0</v>
      </c>
      <c r="BV27" s="85" t="str">
        <f t="shared" si="7"/>
        <v>0</v>
      </c>
    </row>
    <row r="28" spans="1:74" ht="18.75" thickBot="1">
      <c r="A28" s="64" t="str">
        <f>CONCATENATE('بيانات أولية وأسماء الطلاب'!A26)</f>
        <v>20</v>
      </c>
      <c r="B28" s="14" t="str">
        <f>CONCATENATE('بيانات أولية وأسماء الطلاب'!A26:B26)</f>
        <v/>
      </c>
      <c r="C28" s="14" t="str">
        <f>CONCATENATE('بيانات أولية وأسماء الطلاب'!C26)</f>
        <v/>
      </c>
      <c r="D28" s="6"/>
      <c r="E28" s="53"/>
      <c r="F28" s="68"/>
      <c r="G28" s="54"/>
      <c r="H28" s="53"/>
      <c r="I28" s="68"/>
      <c r="J28" s="54"/>
      <c r="K28" s="53"/>
      <c r="L28" s="68"/>
      <c r="M28" s="54"/>
      <c r="N28" s="53"/>
      <c r="O28" s="68"/>
      <c r="P28" s="54"/>
      <c r="Q28" s="53"/>
      <c r="R28" s="68"/>
      <c r="S28" s="54"/>
      <c r="T28" s="53"/>
      <c r="U28" s="68"/>
      <c r="V28" s="54"/>
      <c r="W28" s="53"/>
      <c r="X28" s="68"/>
      <c r="Y28" s="54"/>
      <c r="Z28" s="53"/>
      <c r="AA28" s="68"/>
      <c r="AB28" s="54"/>
      <c r="AC28" s="53"/>
      <c r="AD28" s="68"/>
      <c r="AE28" s="54"/>
      <c r="AF28" s="53"/>
      <c r="AG28" s="68"/>
      <c r="AH28" s="54"/>
      <c r="AI28" s="53"/>
      <c r="AJ28" s="68"/>
      <c r="AK28" s="54"/>
      <c r="AL28" s="53"/>
      <c r="AM28" s="68"/>
      <c r="AN28" s="54"/>
      <c r="AO28" s="53"/>
      <c r="AP28" s="68"/>
      <c r="AQ28" s="54"/>
      <c r="AR28" s="53"/>
      <c r="AS28" s="68"/>
      <c r="AT28" s="54"/>
      <c r="AU28" s="53"/>
      <c r="AV28" s="68"/>
      <c r="AW28" s="54"/>
      <c r="AX28" s="53"/>
      <c r="AY28" s="68"/>
      <c r="AZ28" s="54"/>
      <c r="BA28" s="53"/>
      <c r="BB28" s="68"/>
      <c r="BC28" s="54"/>
      <c r="BD28" s="53"/>
      <c r="BE28" s="68"/>
      <c r="BF28" s="54"/>
      <c r="BG28" s="53"/>
      <c r="BH28" s="68"/>
      <c r="BI28" s="54"/>
      <c r="BJ28" s="87">
        <f t="shared" si="3"/>
        <v>0</v>
      </c>
      <c r="BK28" s="55">
        <f t="shared" si="9"/>
        <v>0</v>
      </c>
      <c r="BL28" s="56">
        <f t="shared" si="9"/>
        <v>0</v>
      </c>
      <c r="BM28" s="21">
        <f t="shared" si="4"/>
        <v>5</v>
      </c>
      <c r="BN28" s="57">
        <f t="shared" si="8"/>
        <v>0</v>
      </c>
      <c r="BO28" s="22">
        <f t="shared" si="1"/>
        <v>0</v>
      </c>
      <c r="BP28" s="58" t="str">
        <f t="shared" si="5"/>
        <v>0</v>
      </c>
      <c r="BQ28" s="89" t="str">
        <f t="shared" si="2"/>
        <v>0</v>
      </c>
      <c r="BS28" s="8" t="str">
        <f t="shared" si="6"/>
        <v>0</v>
      </c>
      <c r="BU28" s="121">
        <f>'صحة القراءة 40'!Y28+'الترتيل 10 درجات'!Y28+'تطبيق التجويد 10 درجات'!Y28+'الانطلاق في القراءة 10 درجات'!Y27+'الحفظ 25 درجة'!Y27</f>
        <v>0</v>
      </c>
      <c r="BV28" s="85" t="str">
        <f t="shared" si="7"/>
        <v>0</v>
      </c>
    </row>
    <row r="29" spans="1:74" ht="18.75" thickBot="1">
      <c r="A29" s="64" t="str">
        <f>CONCATENATE('بيانات أولية وأسماء الطلاب'!A27)</f>
        <v>21</v>
      </c>
      <c r="B29" s="14" t="str">
        <f>CONCATENATE('بيانات أولية وأسماء الطلاب'!A27:B27)</f>
        <v/>
      </c>
      <c r="C29" s="14" t="str">
        <f>CONCATENATE('بيانات أولية وأسماء الطلاب'!C27)</f>
        <v/>
      </c>
      <c r="D29" s="6"/>
      <c r="E29" s="53"/>
      <c r="F29" s="68"/>
      <c r="G29" s="54"/>
      <c r="H29" s="53"/>
      <c r="I29" s="68"/>
      <c r="J29" s="54"/>
      <c r="K29" s="53"/>
      <c r="L29" s="68"/>
      <c r="M29" s="54"/>
      <c r="N29" s="53"/>
      <c r="O29" s="68"/>
      <c r="P29" s="54"/>
      <c r="Q29" s="53"/>
      <c r="R29" s="68"/>
      <c r="S29" s="54"/>
      <c r="T29" s="53"/>
      <c r="U29" s="68"/>
      <c r="V29" s="54"/>
      <c r="W29" s="53"/>
      <c r="X29" s="68"/>
      <c r="Y29" s="54"/>
      <c r="Z29" s="53"/>
      <c r="AA29" s="68"/>
      <c r="AB29" s="54"/>
      <c r="AC29" s="53"/>
      <c r="AD29" s="68"/>
      <c r="AE29" s="54"/>
      <c r="AF29" s="53"/>
      <c r="AG29" s="68"/>
      <c r="AH29" s="54"/>
      <c r="AI29" s="53"/>
      <c r="AJ29" s="68"/>
      <c r="AK29" s="54"/>
      <c r="AL29" s="53"/>
      <c r="AM29" s="68"/>
      <c r="AN29" s="54"/>
      <c r="AO29" s="53"/>
      <c r="AP29" s="68"/>
      <c r="AQ29" s="54"/>
      <c r="AR29" s="53"/>
      <c r="AS29" s="68"/>
      <c r="AT29" s="54"/>
      <c r="AU29" s="53"/>
      <c r="AV29" s="68"/>
      <c r="AW29" s="54"/>
      <c r="AX29" s="53"/>
      <c r="AY29" s="68"/>
      <c r="AZ29" s="54"/>
      <c r="BA29" s="53"/>
      <c r="BB29" s="68"/>
      <c r="BC29" s="54"/>
      <c r="BD29" s="53"/>
      <c r="BE29" s="68"/>
      <c r="BF29" s="54"/>
      <c r="BG29" s="53"/>
      <c r="BH29" s="68"/>
      <c r="BI29" s="54"/>
      <c r="BJ29" s="87">
        <f t="shared" si="3"/>
        <v>0</v>
      </c>
      <c r="BK29" s="55">
        <f t="shared" si="9"/>
        <v>0</v>
      </c>
      <c r="BL29" s="56">
        <f t="shared" si="9"/>
        <v>0</v>
      </c>
      <c r="BM29" s="21">
        <f t="shared" si="4"/>
        <v>5</v>
      </c>
      <c r="BN29" s="57">
        <f t="shared" si="8"/>
        <v>0</v>
      </c>
      <c r="BO29" s="22">
        <f t="shared" si="1"/>
        <v>0</v>
      </c>
      <c r="BP29" s="58" t="str">
        <f t="shared" si="5"/>
        <v>0</v>
      </c>
      <c r="BQ29" s="89" t="str">
        <f t="shared" si="2"/>
        <v>0</v>
      </c>
      <c r="BS29" s="8" t="str">
        <f t="shared" si="6"/>
        <v>0</v>
      </c>
      <c r="BU29" s="121">
        <f>'صحة القراءة 40'!Y29+'الترتيل 10 درجات'!Y29+'تطبيق التجويد 10 درجات'!Y29+'الانطلاق في القراءة 10 درجات'!Y28+'الحفظ 25 درجة'!Y28</f>
        <v>0</v>
      </c>
      <c r="BV29" s="85" t="str">
        <f t="shared" si="7"/>
        <v>0</v>
      </c>
    </row>
    <row r="30" spans="1:74" ht="18.75" thickBot="1">
      <c r="A30" s="64" t="str">
        <f>CONCATENATE('بيانات أولية وأسماء الطلاب'!A28)</f>
        <v>22</v>
      </c>
      <c r="B30" s="14" t="str">
        <f>CONCATENATE('بيانات أولية وأسماء الطلاب'!A28:B28)</f>
        <v/>
      </c>
      <c r="C30" s="14" t="str">
        <f>CONCATENATE('بيانات أولية وأسماء الطلاب'!C28)</f>
        <v/>
      </c>
      <c r="D30" s="6"/>
      <c r="E30" s="53"/>
      <c r="F30" s="68"/>
      <c r="G30" s="54"/>
      <c r="H30" s="53"/>
      <c r="I30" s="68"/>
      <c r="J30" s="54"/>
      <c r="K30" s="53"/>
      <c r="L30" s="68"/>
      <c r="M30" s="54"/>
      <c r="N30" s="53"/>
      <c r="O30" s="68"/>
      <c r="P30" s="54"/>
      <c r="Q30" s="53"/>
      <c r="R30" s="68"/>
      <c r="S30" s="54"/>
      <c r="T30" s="53"/>
      <c r="U30" s="68"/>
      <c r="V30" s="54"/>
      <c r="W30" s="53"/>
      <c r="X30" s="68"/>
      <c r="Y30" s="54"/>
      <c r="Z30" s="53"/>
      <c r="AA30" s="68"/>
      <c r="AB30" s="54"/>
      <c r="AC30" s="53"/>
      <c r="AD30" s="68"/>
      <c r="AE30" s="54"/>
      <c r="AF30" s="53"/>
      <c r="AG30" s="68"/>
      <c r="AH30" s="54"/>
      <c r="AI30" s="53"/>
      <c r="AJ30" s="68"/>
      <c r="AK30" s="54"/>
      <c r="AL30" s="53"/>
      <c r="AM30" s="68"/>
      <c r="AN30" s="54"/>
      <c r="AO30" s="53"/>
      <c r="AP30" s="68"/>
      <c r="AQ30" s="54"/>
      <c r="AR30" s="53"/>
      <c r="AS30" s="68"/>
      <c r="AT30" s="54"/>
      <c r="AU30" s="53"/>
      <c r="AV30" s="68"/>
      <c r="AW30" s="54"/>
      <c r="AX30" s="53"/>
      <c r="AY30" s="68"/>
      <c r="AZ30" s="54"/>
      <c r="BA30" s="53"/>
      <c r="BB30" s="68"/>
      <c r="BC30" s="54"/>
      <c r="BD30" s="53"/>
      <c r="BE30" s="68"/>
      <c r="BF30" s="54"/>
      <c r="BG30" s="53"/>
      <c r="BH30" s="68"/>
      <c r="BI30" s="54"/>
      <c r="BJ30" s="87">
        <f t="shared" si="3"/>
        <v>0</v>
      </c>
      <c r="BK30" s="55">
        <f t="shared" si="9"/>
        <v>0</v>
      </c>
      <c r="BL30" s="56">
        <f t="shared" si="9"/>
        <v>0</v>
      </c>
      <c r="BM30" s="21">
        <f t="shared" si="4"/>
        <v>5</v>
      </c>
      <c r="BN30" s="57">
        <f t="shared" si="8"/>
        <v>0</v>
      </c>
      <c r="BO30" s="22">
        <f t="shared" si="1"/>
        <v>0</v>
      </c>
      <c r="BP30" s="58" t="str">
        <f t="shared" si="5"/>
        <v>0</v>
      </c>
      <c r="BQ30" s="89" t="str">
        <f t="shared" si="2"/>
        <v>0</v>
      </c>
      <c r="BS30" s="8" t="str">
        <f t="shared" si="6"/>
        <v>0</v>
      </c>
      <c r="BU30" s="121">
        <f>'صحة القراءة 40'!Y30+'الترتيل 10 درجات'!Y30+'تطبيق التجويد 10 درجات'!Y30+'الانطلاق في القراءة 10 درجات'!Y29+'الحفظ 25 درجة'!Y29</f>
        <v>0</v>
      </c>
      <c r="BV30" s="85" t="str">
        <f t="shared" si="7"/>
        <v>0</v>
      </c>
    </row>
    <row r="31" spans="1:74" ht="18.75" thickBot="1">
      <c r="A31" s="64" t="str">
        <f>CONCATENATE('بيانات أولية وأسماء الطلاب'!A29)</f>
        <v>23</v>
      </c>
      <c r="B31" s="14" t="str">
        <f>CONCATENATE('بيانات أولية وأسماء الطلاب'!A29:B29)</f>
        <v/>
      </c>
      <c r="C31" s="14" t="str">
        <f>CONCATENATE('بيانات أولية وأسماء الطلاب'!C29)</f>
        <v/>
      </c>
      <c r="D31" s="6"/>
      <c r="E31" s="53"/>
      <c r="F31" s="68"/>
      <c r="G31" s="54"/>
      <c r="H31" s="53"/>
      <c r="I31" s="68"/>
      <c r="J31" s="54"/>
      <c r="K31" s="53"/>
      <c r="L31" s="68"/>
      <c r="M31" s="54"/>
      <c r="N31" s="53"/>
      <c r="O31" s="68"/>
      <c r="P31" s="54"/>
      <c r="Q31" s="53"/>
      <c r="R31" s="68"/>
      <c r="S31" s="54"/>
      <c r="T31" s="53"/>
      <c r="U31" s="68"/>
      <c r="V31" s="54"/>
      <c r="W31" s="53"/>
      <c r="X31" s="68"/>
      <c r="Y31" s="54"/>
      <c r="Z31" s="53"/>
      <c r="AA31" s="68"/>
      <c r="AB31" s="54"/>
      <c r="AC31" s="53"/>
      <c r="AD31" s="68"/>
      <c r="AE31" s="54"/>
      <c r="AF31" s="53"/>
      <c r="AG31" s="68"/>
      <c r="AH31" s="54"/>
      <c r="AI31" s="53"/>
      <c r="AJ31" s="68"/>
      <c r="AK31" s="54"/>
      <c r="AL31" s="53"/>
      <c r="AM31" s="68"/>
      <c r="AN31" s="54"/>
      <c r="AO31" s="53"/>
      <c r="AP31" s="68"/>
      <c r="AQ31" s="54"/>
      <c r="AR31" s="53"/>
      <c r="AS31" s="68"/>
      <c r="AT31" s="54"/>
      <c r="AU31" s="53"/>
      <c r="AV31" s="68"/>
      <c r="AW31" s="54"/>
      <c r="AX31" s="53"/>
      <c r="AY31" s="68"/>
      <c r="AZ31" s="54"/>
      <c r="BA31" s="53"/>
      <c r="BB31" s="68"/>
      <c r="BC31" s="54"/>
      <c r="BD31" s="53"/>
      <c r="BE31" s="68"/>
      <c r="BF31" s="54"/>
      <c r="BG31" s="53"/>
      <c r="BH31" s="68"/>
      <c r="BI31" s="54"/>
      <c r="BJ31" s="87">
        <f t="shared" si="3"/>
        <v>0</v>
      </c>
      <c r="BK31" s="55">
        <f t="shared" si="9"/>
        <v>0</v>
      </c>
      <c r="BL31" s="56">
        <f t="shared" si="9"/>
        <v>0</v>
      </c>
      <c r="BM31" s="21">
        <f t="shared" si="4"/>
        <v>5</v>
      </c>
      <c r="BN31" s="57">
        <f t="shared" si="8"/>
        <v>0</v>
      </c>
      <c r="BO31" s="22">
        <f t="shared" si="1"/>
        <v>0</v>
      </c>
      <c r="BP31" s="58" t="str">
        <f t="shared" si="5"/>
        <v>0</v>
      </c>
      <c r="BQ31" s="89" t="str">
        <f t="shared" si="2"/>
        <v>0</v>
      </c>
      <c r="BS31" s="8" t="str">
        <f t="shared" si="6"/>
        <v>0</v>
      </c>
      <c r="BU31" s="121">
        <f>'صحة القراءة 40'!Y31+'الترتيل 10 درجات'!Y31+'تطبيق التجويد 10 درجات'!Y31+'الانطلاق في القراءة 10 درجات'!Y30+'الحفظ 25 درجة'!Y30</f>
        <v>0</v>
      </c>
      <c r="BV31" s="85" t="str">
        <f t="shared" si="7"/>
        <v>0</v>
      </c>
    </row>
    <row r="32" spans="1:74" ht="18.75" thickBot="1">
      <c r="A32" s="64" t="str">
        <f>CONCATENATE('بيانات أولية وأسماء الطلاب'!A30)</f>
        <v>24</v>
      </c>
      <c r="B32" s="14" t="str">
        <f>CONCATENATE('بيانات أولية وأسماء الطلاب'!A30:B30)</f>
        <v/>
      </c>
      <c r="C32" s="14" t="str">
        <f>CONCATENATE('بيانات أولية وأسماء الطلاب'!C30)</f>
        <v/>
      </c>
      <c r="D32" s="6"/>
      <c r="E32" s="53"/>
      <c r="F32" s="68"/>
      <c r="G32" s="54"/>
      <c r="H32" s="53"/>
      <c r="I32" s="68"/>
      <c r="J32" s="54"/>
      <c r="K32" s="53"/>
      <c r="L32" s="68"/>
      <c r="M32" s="54"/>
      <c r="N32" s="53"/>
      <c r="O32" s="68"/>
      <c r="P32" s="54"/>
      <c r="Q32" s="53"/>
      <c r="R32" s="68"/>
      <c r="S32" s="54"/>
      <c r="T32" s="53"/>
      <c r="U32" s="68"/>
      <c r="V32" s="54"/>
      <c r="W32" s="53"/>
      <c r="X32" s="68"/>
      <c r="Y32" s="54"/>
      <c r="Z32" s="53"/>
      <c r="AA32" s="68"/>
      <c r="AB32" s="54"/>
      <c r="AC32" s="53"/>
      <c r="AD32" s="68"/>
      <c r="AE32" s="54"/>
      <c r="AF32" s="53"/>
      <c r="AG32" s="68"/>
      <c r="AH32" s="54"/>
      <c r="AI32" s="53"/>
      <c r="AJ32" s="68"/>
      <c r="AK32" s="54"/>
      <c r="AL32" s="53"/>
      <c r="AM32" s="68"/>
      <c r="AN32" s="54"/>
      <c r="AO32" s="53"/>
      <c r="AP32" s="68"/>
      <c r="AQ32" s="54"/>
      <c r="AR32" s="53"/>
      <c r="AS32" s="68"/>
      <c r="AT32" s="54"/>
      <c r="AU32" s="53"/>
      <c r="AV32" s="68"/>
      <c r="AW32" s="54"/>
      <c r="AX32" s="53"/>
      <c r="AY32" s="68"/>
      <c r="AZ32" s="54"/>
      <c r="BA32" s="53"/>
      <c r="BB32" s="68"/>
      <c r="BC32" s="54"/>
      <c r="BD32" s="53"/>
      <c r="BE32" s="68"/>
      <c r="BF32" s="54"/>
      <c r="BG32" s="53"/>
      <c r="BH32" s="68"/>
      <c r="BI32" s="54"/>
      <c r="BJ32" s="87">
        <f t="shared" si="3"/>
        <v>0</v>
      </c>
      <c r="BK32" s="55">
        <f t="shared" si="9"/>
        <v>0</v>
      </c>
      <c r="BL32" s="56">
        <f t="shared" si="9"/>
        <v>0</v>
      </c>
      <c r="BM32" s="21">
        <f t="shared" si="4"/>
        <v>5</v>
      </c>
      <c r="BN32" s="57">
        <f t="shared" si="8"/>
        <v>0</v>
      </c>
      <c r="BO32" s="22">
        <f t="shared" si="1"/>
        <v>0</v>
      </c>
      <c r="BP32" s="58" t="str">
        <f t="shared" si="5"/>
        <v>0</v>
      </c>
      <c r="BQ32" s="89" t="str">
        <f t="shared" si="2"/>
        <v>0</v>
      </c>
      <c r="BS32" s="8" t="str">
        <f t="shared" si="6"/>
        <v>0</v>
      </c>
      <c r="BU32" s="121">
        <f>'صحة القراءة 40'!Y32+'الترتيل 10 درجات'!Y32+'تطبيق التجويد 10 درجات'!Y32+'الانطلاق في القراءة 10 درجات'!Y31+'الحفظ 25 درجة'!Y31</f>
        <v>0</v>
      </c>
      <c r="BV32" s="85" t="str">
        <f t="shared" si="7"/>
        <v>0</v>
      </c>
    </row>
    <row r="33" spans="1:74" ht="18.75" thickBot="1">
      <c r="A33" s="64" t="str">
        <f>CONCATENATE('بيانات أولية وأسماء الطلاب'!A31)</f>
        <v>25</v>
      </c>
      <c r="B33" s="14" t="str">
        <f>CONCATENATE('بيانات أولية وأسماء الطلاب'!A31:B31)</f>
        <v/>
      </c>
      <c r="C33" s="14" t="str">
        <f>CONCATENATE('بيانات أولية وأسماء الطلاب'!C31)</f>
        <v/>
      </c>
      <c r="D33" s="6"/>
      <c r="E33" s="53"/>
      <c r="F33" s="68"/>
      <c r="G33" s="54"/>
      <c r="H33" s="53"/>
      <c r="I33" s="68"/>
      <c r="J33" s="54"/>
      <c r="K33" s="53"/>
      <c r="L33" s="68"/>
      <c r="M33" s="54"/>
      <c r="N33" s="53"/>
      <c r="O33" s="68"/>
      <c r="P33" s="54"/>
      <c r="Q33" s="53"/>
      <c r="R33" s="68"/>
      <c r="S33" s="54"/>
      <c r="T33" s="53"/>
      <c r="U33" s="68"/>
      <c r="V33" s="54"/>
      <c r="W33" s="53"/>
      <c r="X33" s="68"/>
      <c r="Y33" s="54"/>
      <c r="Z33" s="53"/>
      <c r="AA33" s="68"/>
      <c r="AB33" s="54"/>
      <c r="AC33" s="53"/>
      <c r="AD33" s="68"/>
      <c r="AE33" s="54"/>
      <c r="AF33" s="53"/>
      <c r="AG33" s="68"/>
      <c r="AH33" s="54"/>
      <c r="AI33" s="53"/>
      <c r="AJ33" s="68"/>
      <c r="AK33" s="54"/>
      <c r="AL33" s="53"/>
      <c r="AM33" s="68"/>
      <c r="AN33" s="54"/>
      <c r="AO33" s="53"/>
      <c r="AP33" s="68"/>
      <c r="AQ33" s="54"/>
      <c r="AR33" s="53"/>
      <c r="AS33" s="68"/>
      <c r="AT33" s="54"/>
      <c r="AU33" s="53"/>
      <c r="AV33" s="68"/>
      <c r="AW33" s="54"/>
      <c r="AX33" s="53"/>
      <c r="AY33" s="68"/>
      <c r="AZ33" s="54"/>
      <c r="BA33" s="53"/>
      <c r="BB33" s="68"/>
      <c r="BC33" s="54"/>
      <c r="BD33" s="53"/>
      <c r="BE33" s="68"/>
      <c r="BF33" s="54"/>
      <c r="BG33" s="53"/>
      <c r="BH33" s="68"/>
      <c r="BI33" s="54"/>
      <c r="BJ33" s="87">
        <f t="shared" si="3"/>
        <v>0</v>
      </c>
      <c r="BK33" s="55">
        <f t="shared" si="9"/>
        <v>0</v>
      </c>
      <c r="BL33" s="56">
        <f t="shared" si="9"/>
        <v>0</v>
      </c>
      <c r="BM33" s="21">
        <f t="shared" si="4"/>
        <v>5</v>
      </c>
      <c r="BN33" s="57">
        <f t="shared" si="8"/>
        <v>0</v>
      </c>
      <c r="BO33" s="22">
        <f t="shared" si="1"/>
        <v>0</v>
      </c>
      <c r="BP33" s="58" t="str">
        <f t="shared" si="5"/>
        <v>0</v>
      </c>
      <c r="BQ33" s="89" t="str">
        <f t="shared" si="2"/>
        <v>0</v>
      </c>
      <c r="BS33" s="8" t="str">
        <f t="shared" si="6"/>
        <v>0</v>
      </c>
      <c r="BU33" s="121">
        <f>'صحة القراءة 40'!Y33+'الترتيل 10 درجات'!Y33+'تطبيق التجويد 10 درجات'!Y33+'الانطلاق في القراءة 10 درجات'!Y32+'الحفظ 25 درجة'!Y32</f>
        <v>0</v>
      </c>
      <c r="BV33" s="85" t="str">
        <f t="shared" si="7"/>
        <v>0</v>
      </c>
    </row>
    <row r="34" spans="1:74" ht="18.75" thickBot="1">
      <c r="A34" s="64" t="str">
        <f>CONCATENATE('بيانات أولية وأسماء الطلاب'!A32)</f>
        <v>26</v>
      </c>
      <c r="B34" s="14" t="str">
        <f>CONCATENATE('بيانات أولية وأسماء الطلاب'!A32:B32)</f>
        <v/>
      </c>
      <c r="C34" s="14" t="str">
        <f>CONCATENATE('بيانات أولية وأسماء الطلاب'!C32)</f>
        <v/>
      </c>
      <c r="D34" s="6"/>
      <c r="E34" s="53"/>
      <c r="F34" s="68"/>
      <c r="G34" s="54"/>
      <c r="H34" s="53"/>
      <c r="I34" s="68"/>
      <c r="J34" s="54"/>
      <c r="K34" s="53"/>
      <c r="L34" s="68"/>
      <c r="M34" s="54"/>
      <c r="N34" s="53"/>
      <c r="O34" s="68"/>
      <c r="P34" s="54"/>
      <c r="Q34" s="53"/>
      <c r="R34" s="68"/>
      <c r="S34" s="54"/>
      <c r="T34" s="53"/>
      <c r="U34" s="68"/>
      <c r="V34" s="54"/>
      <c r="W34" s="53"/>
      <c r="X34" s="68"/>
      <c r="Y34" s="54"/>
      <c r="Z34" s="53"/>
      <c r="AA34" s="68"/>
      <c r="AB34" s="54"/>
      <c r="AC34" s="53"/>
      <c r="AD34" s="68"/>
      <c r="AE34" s="54"/>
      <c r="AF34" s="53"/>
      <c r="AG34" s="68"/>
      <c r="AH34" s="54"/>
      <c r="AI34" s="53"/>
      <c r="AJ34" s="68"/>
      <c r="AK34" s="54"/>
      <c r="AL34" s="53"/>
      <c r="AM34" s="68"/>
      <c r="AN34" s="54"/>
      <c r="AO34" s="53"/>
      <c r="AP34" s="68"/>
      <c r="AQ34" s="54"/>
      <c r="AR34" s="53"/>
      <c r="AS34" s="68"/>
      <c r="AT34" s="54"/>
      <c r="AU34" s="53"/>
      <c r="AV34" s="68"/>
      <c r="AW34" s="54"/>
      <c r="AX34" s="53"/>
      <c r="AY34" s="68"/>
      <c r="AZ34" s="54"/>
      <c r="BA34" s="53"/>
      <c r="BB34" s="68"/>
      <c r="BC34" s="54"/>
      <c r="BD34" s="53"/>
      <c r="BE34" s="68"/>
      <c r="BF34" s="54"/>
      <c r="BG34" s="53"/>
      <c r="BH34" s="68"/>
      <c r="BI34" s="54"/>
      <c r="BJ34" s="87">
        <f t="shared" si="3"/>
        <v>0</v>
      </c>
      <c r="BK34" s="55">
        <f t="shared" si="9"/>
        <v>0</v>
      </c>
      <c r="BL34" s="56">
        <f t="shared" si="9"/>
        <v>0</v>
      </c>
      <c r="BM34" s="21">
        <f t="shared" si="4"/>
        <v>5</v>
      </c>
      <c r="BN34" s="57">
        <f t="shared" si="8"/>
        <v>0</v>
      </c>
      <c r="BO34" s="22">
        <f t="shared" si="1"/>
        <v>0</v>
      </c>
      <c r="BP34" s="58" t="str">
        <f t="shared" si="5"/>
        <v>0</v>
      </c>
      <c r="BQ34" s="89" t="str">
        <f t="shared" si="2"/>
        <v>0</v>
      </c>
      <c r="BS34" s="8" t="str">
        <f t="shared" si="6"/>
        <v>0</v>
      </c>
      <c r="BU34" s="121">
        <f>'صحة القراءة 40'!Y34+'الترتيل 10 درجات'!Y34+'تطبيق التجويد 10 درجات'!Y34+'الانطلاق في القراءة 10 درجات'!Y33+'الحفظ 25 درجة'!Y33</f>
        <v>0</v>
      </c>
      <c r="BV34" s="85" t="str">
        <f t="shared" si="7"/>
        <v>0</v>
      </c>
    </row>
    <row r="35" spans="1:74" ht="18.75" thickBot="1">
      <c r="A35" s="64" t="str">
        <f>CONCATENATE('بيانات أولية وأسماء الطلاب'!A33)</f>
        <v>27</v>
      </c>
      <c r="B35" s="14" t="str">
        <f>CONCATENATE('بيانات أولية وأسماء الطلاب'!A33:B33)</f>
        <v/>
      </c>
      <c r="C35" s="14" t="str">
        <f>CONCATENATE('بيانات أولية وأسماء الطلاب'!C33)</f>
        <v/>
      </c>
      <c r="D35" s="6"/>
      <c r="E35" s="53"/>
      <c r="F35" s="68"/>
      <c r="G35" s="54"/>
      <c r="H35" s="53"/>
      <c r="I35" s="68"/>
      <c r="J35" s="54"/>
      <c r="K35" s="53"/>
      <c r="L35" s="68"/>
      <c r="M35" s="54"/>
      <c r="N35" s="53"/>
      <c r="O35" s="68"/>
      <c r="P35" s="54"/>
      <c r="Q35" s="53"/>
      <c r="R35" s="68"/>
      <c r="S35" s="54"/>
      <c r="T35" s="53"/>
      <c r="U35" s="68"/>
      <c r="V35" s="54"/>
      <c r="W35" s="53"/>
      <c r="X35" s="68"/>
      <c r="Y35" s="54"/>
      <c r="Z35" s="53"/>
      <c r="AA35" s="68"/>
      <c r="AB35" s="54"/>
      <c r="AC35" s="53"/>
      <c r="AD35" s="68"/>
      <c r="AE35" s="54"/>
      <c r="AF35" s="53"/>
      <c r="AG35" s="68"/>
      <c r="AH35" s="54"/>
      <c r="AI35" s="53"/>
      <c r="AJ35" s="68"/>
      <c r="AK35" s="54"/>
      <c r="AL35" s="53"/>
      <c r="AM35" s="68"/>
      <c r="AN35" s="54"/>
      <c r="AO35" s="53"/>
      <c r="AP35" s="68"/>
      <c r="AQ35" s="54"/>
      <c r="AR35" s="53"/>
      <c r="AS35" s="68"/>
      <c r="AT35" s="54"/>
      <c r="AU35" s="53"/>
      <c r="AV35" s="68"/>
      <c r="AW35" s="54"/>
      <c r="AX35" s="53"/>
      <c r="AY35" s="68"/>
      <c r="AZ35" s="54"/>
      <c r="BA35" s="53"/>
      <c r="BB35" s="68"/>
      <c r="BC35" s="54"/>
      <c r="BD35" s="53"/>
      <c r="BE35" s="68"/>
      <c r="BF35" s="54"/>
      <c r="BG35" s="53"/>
      <c r="BH35" s="68"/>
      <c r="BI35" s="54"/>
      <c r="BJ35" s="87">
        <f t="shared" si="3"/>
        <v>0</v>
      </c>
      <c r="BK35" s="55">
        <f t="shared" si="9"/>
        <v>0</v>
      </c>
      <c r="BL35" s="56">
        <f t="shared" si="9"/>
        <v>0</v>
      </c>
      <c r="BM35" s="21">
        <f t="shared" si="4"/>
        <v>5</v>
      </c>
      <c r="BN35" s="57">
        <f t="shared" si="8"/>
        <v>0</v>
      </c>
      <c r="BO35" s="22">
        <f t="shared" si="1"/>
        <v>0</v>
      </c>
      <c r="BP35" s="58" t="str">
        <f t="shared" si="5"/>
        <v>0</v>
      </c>
      <c r="BQ35" s="89" t="str">
        <f t="shared" si="2"/>
        <v>0</v>
      </c>
      <c r="BS35" s="8" t="str">
        <f t="shared" si="6"/>
        <v>0</v>
      </c>
      <c r="BU35" s="121">
        <f>'صحة القراءة 40'!Y35+'الترتيل 10 درجات'!Y35+'تطبيق التجويد 10 درجات'!Y35+'الانطلاق في القراءة 10 درجات'!Y34+'الحفظ 25 درجة'!Y34</f>
        <v>0</v>
      </c>
      <c r="BV35" s="85" t="str">
        <f t="shared" si="7"/>
        <v>0</v>
      </c>
    </row>
    <row r="36" spans="1:74" ht="18.75" thickBot="1">
      <c r="A36" s="64" t="str">
        <f>CONCATENATE('بيانات أولية وأسماء الطلاب'!A34)</f>
        <v>28</v>
      </c>
      <c r="B36" s="14" t="str">
        <f>CONCATENATE('بيانات أولية وأسماء الطلاب'!A34:B34)</f>
        <v/>
      </c>
      <c r="C36" s="14" t="str">
        <f>CONCATENATE('بيانات أولية وأسماء الطلاب'!C34)</f>
        <v/>
      </c>
      <c r="D36" s="6"/>
      <c r="E36" s="53"/>
      <c r="F36" s="68"/>
      <c r="G36" s="54"/>
      <c r="H36" s="53"/>
      <c r="I36" s="68"/>
      <c r="J36" s="54"/>
      <c r="K36" s="53"/>
      <c r="L36" s="68"/>
      <c r="M36" s="54"/>
      <c r="N36" s="53"/>
      <c r="O36" s="68"/>
      <c r="P36" s="54"/>
      <c r="Q36" s="53"/>
      <c r="R36" s="68"/>
      <c r="S36" s="54"/>
      <c r="T36" s="53"/>
      <c r="U36" s="68"/>
      <c r="V36" s="54"/>
      <c r="W36" s="53"/>
      <c r="X36" s="68"/>
      <c r="Y36" s="54"/>
      <c r="Z36" s="53"/>
      <c r="AA36" s="68"/>
      <c r="AB36" s="54"/>
      <c r="AC36" s="53"/>
      <c r="AD36" s="68"/>
      <c r="AE36" s="54"/>
      <c r="AF36" s="53"/>
      <c r="AG36" s="68"/>
      <c r="AH36" s="54"/>
      <c r="AI36" s="53"/>
      <c r="AJ36" s="68"/>
      <c r="AK36" s="54"/>
      <c r="AL36" s="53"/>
      <c r="AM36" s="68"/>
      <c r="AN36" s="54"/>
      <c r="AO36" s="53"/>
      <c r="AP36" s="68"/>
      <c r="AQ36" s="54"/>
      <c r="AR36" s="53"/>
      <c r="AS36" s="68"/>
      <c r="AT36" s="54"/>
      <c r="AU36" s="53"/>
      <c r="AV36" s="68"/>
      <c r="AW36" s="54"/>
      <c r="AX36" s="53"/>
      <c r="AY36" s="68"/>
      <c r="AZ36" s="54"/>
      <c r="BA36" s="53"/>
      <c r="BB36" s="68"/>
      <c r="BC36" s="54"/>
      <c r="BD36" s="53"/>
      <c r="BE36" s="68"/>
      <c r="BF36" s="54"/>
      <c r="BG36" s="53"/>
      <c r="BH36" s="68"/>
      <c r="BI36" s="54"/>
      <c r="BJ36" s="87">
        <f t="shared" si="3"/>
        <v>0</v>
      </c>
      <c r="BK36" s="55">
        <f t="shared" si="9"/>
        <v>0</v>
      </c>
      <c r="BL36" s="56">
        <f t="shared" si="9"/>
        <v>0</v>
      </c>
      <c r="BM36" s="21">
        <f t="shared" si="4"/>
        <v>5</v>
      </c>
      <c r="BN36" s="57">
        <f t="shared" si="8"/>
        <v>0</v>
      </c>
      <c r="BO36" s="22">
        <f t="shared" si="1"/>
        <v>0</v>
      </c>
      <c r="BP36" s="58" t="str">
        <f t="shared" si="5"/>
        <v>0</v>
      </c>
      <c r="BQ36" s="89" t="str">
        <f t="shared" si="2"/>
        <v>0</v>
      </c>
      <c r="BS36" s="8" t="str">
        <f t="shared" si="6"/>
        <v>0</v>
      </c>
      <c r="BU36" s="121">
        <f>'صحة القراءة 40'!Y36+'الترتيل 10 درجات'!Y36+'تطبيق التجويد 10 درجات'!Y36+'الانطلاق في القراءة 10 درجات'!Y35+'الحفظ 25 درجة'!Y35</f>
        <v>0</v>
      </c>
      <c r="BV36" s="85" t="str">
        <f t="shared" si="7"/>
        <v>0</v>
      </c>
    </row>
    <row r="37" spans="1:74" ht="18.75" thickBot="1">
      <c r="A37" s="64" t="str">
        <f>CONCATENATE('بيانات أولية وأسماء الطلاب'!A35)</f>
        <v>29</v>
      </c>
      <c r="B37" s="14" t="str">
        <f>CONCATENATE('بيانات أولية وأسماء الطلاب'!A35:B35)</f>
        <v/>
      </c>
      <c r="C37" s="14" t="str">
        <f>CONCATENATE('بيانات أولية وأسماء الطلاب'!C35)</f>
        <v/>
      </c>
      <c r="D37" s="6"/>
      <c r="E37" s="53"/>
      <c r="F37" s="68"/>
      <c r="G37" s="54"/>
      <c r="H37" s="53"/>
      <c r="I37" s="68"/>
      <c r="J37" s="54"/>
      <c r="K37" s="53"/>
      <c r="L37" s="68"/>
      <c r="M37" s="54"/>
      <c r="N37" s="53"/>
      <c r="O37" s="68"/>
      <c r="P37" s="54"/>
      <c r="Q37" s="53"/>
      <c r="R37" s="68"/>
      <c r="S37" s="54"/>
      <c r="T37" s="53"/>
      <c r="U37" s="68"/>
      <c r="V37" s="54"/>
      <c r="W37" s="53"/>
      <c r="X37" s="68"/>
      <c r="Y37" s="54"/>
      <c r="Z37" s="53"/>
      <c r="AA37" s="68"/>
      <c r="AB37" s="54"/>
      <c r="AC37" s="53"/>
      <c r="AD37" s="68"/>
      <c r="AE37" s="54"/>
      <c r="AF37" s="53"/>
      <c r="AG37" s="68"/>
      <c r="AH37" s="54"/>
      <c r="AI37" s="53"/>
      <c r="AJ37" s="68"/>
      <c r="AK37" s="54"/>
      <c r="AL37" s="53"/>
      <c r="AM37" s="68"/>
      <c r="AN37" s="54"/>
      <c r="AO37" s="53"/>
      <c r="AP37" s="68"/>
      <c r="AQ37" s="54"/>
      <c r="AR37" s="53"/>
      <c r="AS37" s="68"/>
      <c r="AT37" s="54"/>
      <c r="AU37" s="53"/>
      <c r="AV37" s="68"/>
      <c r="AW37" s="54"/>
      <c r="AX37" s="53"/>
      <c r="AY37" s="68"/>
      <c r="AZ37" s="54"/>
      <c r="BA37" s="53"/>
      <c r="BB37" s="68"/>
      <c r="BC37" s="54"/>
      <c r="BD37" s="53"/>
      <c r="BE37" s="68"/>
      <c r="BF37" s="54"/>
      <c r="BG37" s="53"/>
      <c r="BH37" s="68"/>
      <c r="BI37" s="54"/>
      <c r="BJ37" s="87">
        <f t="shared" si="3"/>
        <v>0</v>
      </c>
      <c r="BK37" s="55">
        <f t="shared" si="9"/>
        <v>0</v>
      </c>
      <c r="BL37" s="56">
        <f t="shared" si="9"/>
        <v>0</v>
      </c>
      <c r="BM37" s="21">
        <f t="shared" si="4"/>
        <v>5</v>
      </c>
      <c r="BN37" s="57">
        <f t="shared" si="8"/>
        <v>0</v>
      </c>
      <c r="BO37" s="22">
        <f t="shared" si="1"/>
        <v>0</v>
      </c>
      <c r="BP37" s="58" t="str">
        <f t="shared" si="5"/>
        <v>0</v>
      </c>
      <c r="BQ37" s="89" t="str">
        <f t="shared" si="2"/>
        <v>0</v>
      </c>
      <c r="BS37" s="8" t="str">
        <f t="shared" si="6"/>
        <v>0</v>
      </c>
      <c r="BU37" s="121">
        <f>'صحة القراءة 40'!Y37+'الترتيل 10 درجات'!Y37+'تطبيق التجويد 10 درجات'!Y37+'الانطلاق في القراءة 10 درجات'!Y36+'الحفظ 25 درجة'!Y36</f>
        <v>0</v>
      </c>
      <c r="BV37" s="85" t="str">
        <f t="shared" si="7"/>
        <v>0</v>
      </c>
    </row>
    <row r="38" spans="1:74" ht="18.75" thickBot="1">
      <c r="A38" s="64" t="str">
        <f>CONCATENATE('بيانات أولية وأسماء الطلاب'!A36)</f>
        <v>30</v>
      </c>
      <c r="B38" s="14" t="str">
        <f>CONCATENATE('بيانات أولية وأسماء الطلاب'!A36:B36)</f>
        <v/>
      </c>
      <c r="C38" s="14" t="str">
        <f>CONCATENATE('بيانات أولية وأسماء الطلاب'!C36)</f>
        <v/>
      </c>
      <c r="D38" s="6"/>
      <c r="E38" s="53"/>
      <c r="F38" s="68"/>
      <c r="G38" s="54"/>
      <c r="H38" s="53"/>
      <c r="I38" s="68"/>
      <c r="J38" s="54"/>
      <c r="K38" s="53"/>
      <c r="L38" s="68"/>
      <c r="M38" s="54"/>
      <c r="N38" s="53"/>
      <c r="O38" s="68"/>
      <c r="P38" s="54"/>
      <c r="Q38" s="53"/>
      <c r="R38" s="68"/>
      <c r="S38" s="54"/>
      <c r="T38" s="53"/>
      <c r="U38" s="68"/>
      <c r="V38" s="54"/>
      <c r="W38" s="53"/>
      <c r="X38" s="68"/>
      <c r="Y38" s="54"/>
      <c r="Z38" s="53"/>
      <c r="AA38" s="68"/>
      <c r="AB38" s="54"/>
      <c r="AC38" s="53"/>
      <c r="AD38" s="68"/>
      <c r="AE38" s="54"/>
      <c r="AF38" s="53"/>
      <c r="AG38" s="68"/>
      <c r="AH38" s="54"/>
      <c r="AI38" s="53"/>
      <c r="AJ38" s="68"/>
      <c r="AK38" s="54"/>
      <c r="AL38" s="53"/>
      <c r="AM38" s="68"/>
      <c r="AN38" s="54"/>
      <c r="AO38" s="53"/>
      <c r="AP38" s="68"/>
      <c r="AQ38" s="54"/>
      <c r="AR38" s="53"/>
      <c r="AS38" s="68"/>
      <c r="AT38" s="54"/>
      <c r="AU38" s="53"/>
      <c r="AV38" s="68"/>
      <c r="AW38" s="54"/>
      <c r="AX38" s="53"/>
      <c r="AY38" s="68"/>
      <c r="AZ38" s="54"/>
      <c r="BA38" s="53"/>
      <c r="BB38" s="68"/>
      <c r="BC38" s="54"/>
      <c r="BD38" s="53"/>
      <c r="BE38" s="68"/>
      <c r="BF38" s="54"/>
      <c r="BG38" s="53"/>
      <c r="BH38" s="68"/>
      <c r="BI38" s="54"/>
      <c r="BJ38" s="87">
        <f t="shared" si="3"/>
        <v>0</v>
      </c>
      <c r="BK38" s="55">
        <f t="shared" si="9"/>
        <v>0</v>
      </c>
      <c r="BL38" s="56">
        <f t="shared" si="9"/>
        <v>0</v>
      </c>
      <c r="BM38" s="21">
        <f t="shared" si="4"/>
        <v>5</v>
      </c>
      <c r="BN38" s="57">
        <f t="shared" si="8"/>
        <v>0</v>
      </c>
      <c r="BO38" s="22">
        <f t="shared" si="1"/>
        <v>0</v>
      </c>
      <c r="BP38" s="58" t="str">
        <f t="shared" si="5"/>
        <v>0</v>
      </c>
      <c r="BQ38" s="89" t="str">
        <f t="shared" si="2"/>
        <v>0</v>
      </c>
      <c r="BS38" s="8" t="str">
        <f t="shared" si="6"/>
        <v>0</v>
      </c>
      <c r="BU38" s="121">
        <f>'صحة القراءة 40'!Y38+'الترتيل 10 درجات'!Y38+'تطبيق التجويد 10 درجات'!Y38+'الانطلاق في القراءة 10 درجات'!Y37+'الحفظ 25 درجة'!Y37</f>
        <v>0</v>
      </c>
      <c r="BV38" s="85" t="str">
        <f t="shared" si="7"/>
        <v>0</v>
      </c>
    </row>
    <row r="39" spans="1:74" ht="18.75" thickBot="1">
      <c r="A39" s="64" t="str">
        <f>CONCATENATE('بيانات أولية وأسماء الطلاب'!A37)</f>
        <v>31</v>
      </c>
      <c r="B39" s="14" t="str">
        <f>CONCATENATE('بيانات أولية وأسماء الطلاب'!A37:B37)</f>
        <v/>
      </c>
      <c r="C39" s="14" t="str">
        <f>CONCATENATE('بيانات أولية وأسماء الطلاب'!C37)</f>
        <v/>
      </c>
      <c r="D39" s="6"/>
      <c r="E39" s="53"/>
      <c r="F39" s="68"/>
      <c r="G39" s="54"/>
      <c r="H39" s="53"/>
      <c r="I39" s="68"/>
      <c r="J39" s="54"/>
      <c r="K39" s="53"/>
      <c r="L39" s="68"/>
      <c r="M39" s="54"/>
      <c r="N39" s="53"/>
      <c r="O39" s="68"/>
      <c r="P39" s="54"/>
      <c r="Q39" s="53"/>
      <c r="R39" s="68"/>
      <c r="S39" s="54"/>
      <c r="T39" s="53"/>
      <c r="U39" s="68"/>
      <c r="V39" s="54"/>
      <c r="W39" s="53"/>
      <c r="X39" s="68"/>
      <c r="Y39" s="54"/>
      <c r="Z39" s="53"/>
      <c r="AA39" s="68"/>
      <c r="AB39" s="54"/>
      <c r="AC39" s="53"/>
      <c r="AD39" s="68"/>
      <c r="AE39" s="54"/>
      <c r="AF39" s="53"/>
      <c r="AG39" s="68"/>
      <c r="AH39" s="54"/>
      <c r="AI39" s="53"/>
      <c r="AJ39" s="68"/>
      <c r="AK39" s="54"/>
      <c r="AL39" s="53"/>
      <c r="AM39" s="68"/>
      <c r="AN39" s="54"/>
      <c r="AO39" s="53"/>
      <c r="AP39" s="68"/>
      <c r="AQ39" s="54"/>
      <c r="AR39" s="53"/>
      <c r="AS39" s="68"/>
      <c r="AT39" s="54"/>
      <c r="AU39" s="53"/>
      <c r="AV39" s="68"/>
      <c r="AW39" s="54"/>
      <c r="AX39" s="53"/>
      <c r="AY39" s="68"/>
      <c r="AZ39" s="54"/>
      <c r="BA39" s="53"/>
      <c r="BB39" s="68"/>
      <c r="BC39" s="54"/>
      <c r="BD39" s="53"/>
      <c r="BE39" s="68"/>
      <c r="BF39" s="54"/>
      <c r="BG39" s="53"/>
      <c r="BH39" s="68"/>
      <c r="BI39" s="54"/>
      <c r="BJ39" s="87">
        <f t="shared" si="3"/>
        <v>0</v>
      </c>
      <c r="BK39" s="55">
        <f t="shared" si="9"/>
        <v>0</v>
      </c>
      <c r="BL39" s="56">
        <f t="shared" si="9"/>
        <v>0</v>
      </c>
      <c r="BM39" s="21">
        <f t="shared" si="4"/>
        <v>5</v>
      </c>
      <c r="BN39" s="57">
        <f t="shared" si="8"/>
        <v>0</v>
      </c>
      <c r="BO39" s="22">
        <f t="shared" si="1"/>
        <v>0</v>
      </c>
      <c r="BP39" s="58" t="str">
        <f t="shared" si="5"/>
        <v>0</v>
      </c>
      <c r="BQ39" s="89" t="str">
        <f t="shared" si="2"/>
        <v>0</v>
      </c>
      <c r="BS39" s="8" t="str">
        <f t="shared" si="6"/>
        <v>0</v>
      </c>
      <c r="BU39" s="121">
        <f>'صحة القراءة 40'!Y39+'الترتيل 10 درجات'!Y39+'تطبيق التجويد 10 درجات'!Y39+'الانطلاق في القراءة 10 درجات'!Y38+'الحفظ 25 درجة'!Y38</f>
        <v>0</v>
      </c>
      <c r="BV39" s="85" t="str">
        <f t="shared" si="7"/>
        <v>0</v>
      </c>
    </row>
    <row r="40" spans="1:74" ht="18.75" thickBot="1">
      <c r="A40" s="64" t="str">
        <f>CONCATENATE('بيانات أولية وأسماء الطلاب'!A38)</f>
        <v>32</v>
      </c>
      <c r="B40" s="14" t="str">
        <f>CONCATENATE('بيانات أولية وأسماء الطلاب'!A38:B38)</f>
        <v/>
      </c>
      <c r="C40" s="14" t="str">
        <f>CONCATENATE('بيانات أولية وأسماء الطلاب'!C38)</f>
        <v/>
      </c>
      <c r="D40" s="6"/>
      <c r="E40" s="53"/>
      <c r="F40" s="68"/>
      <c r="G40" s="54"/>
      <c r="H40" s="53"/>
      <c r="I40" s="68"/>
      <c r="J40" s="54"/>
      <c r="K40" s="53"/>
      <c r="L40" s="68"/>
      <c r="M40" s="54"/>
      <c r="N40" s="53"/>
      <c r="O40" s="68"/>
      <c r="P40" s="54"/>
      <c r="Q40" s="53"/>
      <c r="R40" s="68"/>
      <c r="S40" s="54"/>
      <c r="T40" s="53"/>
      <c r="U40" s="68"/>
      <c r="V40" s="54"/>
      <c r="W40" s="53"/>
      <c r="X40" s="68"/>
      <c r="Y40" s="54"/>
      <c r="Z40" s="53"/>
      <c r="AA40" s="68"/>
      <c r="AB40" s="54"/>
      <c r="AC40" s="53"/>
      <c r="AD40" s="68"/>
      <c r="AE40" s="54"/>
      <c r="AF40" s="53"/>
      <c r="AG40" s="68"/>
      <c r="AH40" s="54"/>
      <c r="AI40" s="53"/>
      <c r="AJ40" s="68"/>
      <c r="AK40" s="54"/>
      <c r="AL40" s="53"/>
      <c r="AM40" s="68"/>
      <c r="AN40" s="54"/>
      <c r="AO40" s="53"/>
      <c r="AP40" s="68"/>
      <c r="AQ40" s="54"/>
      <c r="AR40" s="53"/>
      <c r="AS40" s="68"/>
      <c r="AT40" s="54"/>
      <c r="AU40" s="53"/>
      <c r="AV40" s="68"/>
      <c r="AW40" s="54"/>
      <c r="AX40" s="53"/>
      <c r="AY40" s="68"/>
      <c r="AZ40" s="54"/>
      <c r="BA40" s="53"/>
      <c r="BB40" s="68"/>
      <c r="BC40" s="54"/>
      <c r="BD40" s="53"/>
      <c r="BE40" s="68"/>
      <c r="BF40" s="54"/>
      <c r="BG40" s="53"/>
      <c r="BH40" s="68"/>
      <c r="BI40" s="54"/>
      <c r="BJ40" s="87">
        <f t="shared" si="3"/>
        <v>0</v>
      </c>
      <c r="BK40" s="55">
        <f t="shared" si="9"/>
        <v>0</v>
      </c>
      <c r="BL40" s="56">
        <f t="shared" si="9"/>
        <v>0</v>
      </c>
      <c r="BM40" s="21">
        <f t="shared" si="4"/>
        <v>5</v>
      </c>
      <c r="BN40" s="57">
        <f t="shared" si="8"/>
        <v>0</v>
      </c>
      <c r="BO40" s="22">
        <f t="shared" si="1"/>
        <v>0</v>
      </c>
      <c r="BP40" s="58" t="str">
        <f t="shared" si="5"/>
        <v>0</v>
      </c>
      <c r="BQ40" s="89" t="str">
        <f t="shared" si="2"/>
        <v>0</v>
      </c>
      <c r="BS40" s="8" t="str">
        <f t="shared" si="6"/>
        <v>0</v>
      </c>
      <c r="BU40" s="121">
        <f>'صحة القراءة 40'!Y40+'الترتيل 10 درجات'!Y40+'تطبيق التجويد 10 درجات'!Y40+'الانطلاق في القراءة 10 درجات'!Y39+'الحفظ 25 درجة'!Y39</f>
        <v>0</v>
      </c>
      <c r="BV40" s="85" t="str">
        <f t="shared" si="7"/>
        <v>0</v>
      </c>
    </row>
    <row r="41" spans="1:74" ht="18.75" thickBot="1">
      <c r="A41" s="64" t="str">
        <f>CONCATENATE('بيانات أولية وأسماء الطلاب'!A39)</f>
        <v>33</v>
      </c>
      <c r="B41" s="14" t="str">
        <f>CONCATENATE('بيانات أولية وأسماء الطلاب'!A39:B39)</f>
        <v/>
      </c>
      <c r="C41" s="14" t="str">
        <f>CONCATENATE('بيانات أولية وأسماء الطلاب'!C39)</f>
        <v/>
      </c>
      <c r="D41" s="6"/>
      <c r="E41" s="53"/>
      <c r="F41" s="68"/>
      <c r="G41" s="54"/>
      <c r="H41" s="53"/>
      <c r="I41" s="68"/>
      <c r="J41" s="54"/>
      <c r="K41" s="53"/>
      <c r="L41" s="68"/>
      <c r="M41" s="54"/>
      <c r="N41" s="53"/>
      <c r="O41" s="68"/>
      <c r="P41" s="54"/>
      <c r="Q41" s="53"/>
      <c r="R41" s="68"/>
      <c r="S41" s="54"/>
      <c r="T41" s="53"/>
      <c r="U41" s="68"/>
      <c r="V41" s="54"/>
      <c r="W41" s="53"/>
      <c r="X41" s="68"/>
      <c r="Y41" s="54"/>
      <c r="Z41" s="53"/>
      <c r="AA41" s="68"/>
      <c r="AB41" s="54"/>
      <c r="AC41" s="53"/>
      <c r="AD41" s="68"/>
      <c r="AE41" s="54"/>
      <c r="AF41" s="53"/>
      <c r="AG41" s="68"/>
      <c r="AH41" s="54"/>
      <c r="AI41" s="53"/>
      <c r="AJ41" s="68"/>
      <c r="AK41" s="54"/>
      <c r="AL41" s="53"/>
      <c r="AM41" s="68"/>
      <c r="AN41" s="54"/>
      <c r="AO41" s="53"/>
      <c r="AP41" s="68"/>
      <c r="AQ41" s="54"/>
      <c r="AR41" s="53"/>
      <c r="AS41" s="68"/>
      <c r="AT41" s="54"/>
      <c r="AU41" s="53"/>
      <c r="AV41" s="68"/>
      <c r="AW41" s="54"/>
      <c r="AX41" s="53"/>
      <c r="AY41" s="68"/>
      <c r="AZ41" s="54"/>
      <c r="BA41" s="53"/>
      <c r="BB41" s="68"/>
      <c r="BC41" s="54"/>
      <c r="BD41" s="53"/>
      <c r="BE41" s="68"/>
      <c r="BF41" s="54"/>
      <c r="BG41" s="53"/>
      <c r="BH41" s="68"/>
      <c r="BI41" s="54"/>
      <c r="BJ41" s="87">
        <f t="shared" si="3"/>
        <v>0</v>
      </c>
      <c r="BK41" s="55">
        <f t="shared" si="9"/>
        <v>0</v>
      </c>
      <c r="BL41" s="56">
        <f t="shared" si="9"/>
        <v>0</v>
      </c>
      <c r="BM41" s="21">
        <f t="shared" si="4"/>
        <v>5</v>
      </c>
      <c r="BN41" s="57">
        <f t="shared" si="8"/>
        <v>0</v>
      </c>
      <c r="BO41" s="22">
        <f t="shared" si="1"/>
        <v>0</v>
      </c>
      <c r="BP41" s="58" t="str">
        <f t="shared" si="5"/>
        <v>0</v>
      </c>
      <c r="BQ41" s="89" t="str">
        <f t="shared" si="2"/>
        <v>0</v>
      </c>
      <c r="BS41" s="8" t="str">
        <f t="shared" si="6"/>
        <v>0</v>
      </c>
      <c r="BU41" s="121">
        <f>'صحة القراءة 40'!Y41+'الترتيل 10 درجات'!Y41+'تطبيق التجويد 10 درجات'!Y41+'الانطلاق في القراءة 10 درجات'!Y40+'الحفظ 25 درجة'!Y40</f>
        <v>0</v>
      </c>
      <c r="BV41" s="85" t="str">
        <f t="shared" si="7"/>
        <v>0</v>
      </c>
    </row>
    <row r="42" spans="1:74" ht="18.75" thickBot="1">
      <c r="A42" s="64" t="str">
        <f>CONCATENATE('بيانات أولية وأسماء الطلاب'!A40)</f>
        <v>34</v>
      </c>
      <c r="B42" s="14" t="str">
        <f>CONCATENATE('بيانات أولية وأسماء الطلاب'!A40:B40)</f>
        <v/>
      </c>
      <c r="C42" s="14" t="str">
        <f>CONCATENATE('بيانات أولية وأسماء الطلاب'!C40)</f>
        <v/>
      </c>
      <c r="D42" s="6"/>
      <c r="E42" s="53"/>
      <c r="F42" s="68"/>
      <c r="G42" s="54"/>
      <c r="H42" s="53"/>
      <c r="I42" s="68"/>
      <c r="J42" s="54"/>
      <c r="K42" s="53"/>
      <c r="L42" s="68"/>
      <c r="M42" s="54"/>
      <c r="N42" s="53"/>
      <c r="O42" s="68"/>
      <c r="P42" s="54"/>
      <c r="Q42" s="53"/>
      <c r="R42" s="68"/>
      <c r="S42" s="54"/>
      <c r="T42" s="53"/>
      <c r="U42" s="68"/>
      <c r="V42" s="54"/>
      <c r="W42" s="53"/>
      <c r="X42" s="68"/>
      <c r="Y42" s="54"/>
      <c r="Z42" s="53"/>
      <c r="AA42" s="68"/>
      <c r="AB42" s="54"/>
      <c r="AC42" s="53"/>
      <c r="AD42" s="68"/>
      <c r="AE42" s="54"/>
      <c r="AF42" s="53"/>
      <c r="AG42" s="68"/>
      <c r="AH42" s="54"/>
      <c r="AI42" s="53"/>
      <c r="AJ42" s="68"/>
      <c r="AK42" s="54"/>
      <c r="AL42" s="53"/>
      <c r="AM42" s="68"/>
      <c r="AN42" s="54"/>
      <c r="AO42" s="53"/>
      <c r="AP42" s="68"/>
      <c r="AQ42" s="54"/>
      <c r="AR42" s="53"/>
      <c r="AS42" s="68"/>
      <c r="AT42" s="54"/>
      <c r="AU42" s="53"/>
      <c r="AV42" s="68"/>
      <c r="AW42" s="54"/>
      <c r="AX42" s="53"/>
      <c r="AY42" s="68"/>
      <c r="AZ42" s="54"/>
      <c r="BA42" s="53"/>
      <c r="BB42" s="68"/>
      <c r="BC42" s="54"/>
      <c r="BD42" s="53"/>
      <c r="BE42" s="68"/>
      <c r="BF42" s="54"/>
      <c r="BG42" s="53"/>
      <c r="BH42" s="68"/>
      <c r="BI42" s="54"/>
      <c r="BJ42" s="87">
        <f t="shared" si="3"/>
        <v>0</v>
      </c>
      <c r="BK42" s="55">
        <f t="shared" si="9"/>
        <v>0</v>
      </c>
      <c r="BL42" s="56">
        <f t="shared" si="9"/>
        <v>0</v>
      </c>
      <c r="BM42" s="21">
        <f t="shared" si="4"/>
        <v>5</v>
      </c>
      <c r="BN42" s="57">
        <f t="shared" si="8"/>
        <v>0</v>
      </c>
      <c r="BO42" s="22">
        <f t="shared" si="1"/>
        <v>0</v>
      </c>
      <c r="BP42" s="58" t="str">
        <f t="shared" si="5"/>
        <v>0</v>
      </c>
      <c r="BQ42" s="89" t="str">
        <f t="shared" si="2"/>
        <v>0</v>
      </c>
      <c r="BS42" s="8" t="str">
        <f t="shared" si="6"/>
        <v>0</v>
      </c>
      <c r="BU42" s="121">
        <f>'صحة القراءة 40'!Y42+'الترتيل 10 درجات'!Y42+'تطبيق التجويد 10 درجات'!Y42+'الانطلاق في القراءة 10 درجات'!Y41+'الحفظ 25 درجة'!Y41</f>
        <v>0</v>
      </c>
      <c r="BV42" s="85" t="str">
        <f t="shared" si="7"/>
        <v>0</v>
      </c>
    </row>
    <row r="43" spans="1:74" ht="18.75" thickBot="1">
      <c r="A43" s="65" t="str">
        <f>CONCATENATE('بيانات أولية وأسماء الطلاب'!A41)</f>
        <v>35</v>
      </c>
      <c r="B43" s="16" t="str">
        <f>CONCATENATE('بيانات أولية وأسماء الطلاب'!A41:B41)</f>
        <v/>
      </c>
      <c r="C43" s="16" t="str">
        <f>CONCATENATE('بيانات أولية وأسماء الطلاب'!C41)</f>
        <v/>
      </c>
      <c r="D43" s="7"/>
      <c r="E43" s="59"/>
      <c r="F43" s="69"/>
      <c r="G43" s="60"/>
      <c r="H43" s="59"/>
      <c r="I43" s="69"/>
      <c r="J43" s="60"/>
      <c r="K43" s="59"/>
      <c r="L43" s="69"/>
      <c r="M43" s="60"/>
      <c r="N43" s="59"/>
      <c r="O43" s="69"/>
      <c r="P43" s="60"/>
      <c r="Q43" s="59"/>
      <c r="R43" s="69"/>
      <c r="S43" s="60"/>
      <c r="T43" s="59"/>
      <c r="U43" s="69"/>
      <c r="V43" s="60"/>
      <c r="W43" s="59"/>
      <c r="X43" s="69"/>
      <c r="Y43" s="60"/>
      <c r="Z43" s="59"/>
      <c r="AA43" s="69"/>
      <c r="AB43" s="60"/>
      <c r="AC43" s="59"/>
      <c r="AD43" s="69"/>
      <c r="AE43" s="60"/>
      <c r="AF43" s="59"/>
      <c r="AG43" s="69"/>
      <c r="AH43" s="60"/>
      <c r="AI43" s="59"/>
      <c r="AJ43" s="69"/>
      <c r="AK43" s="60"/>
      <c r="AL43" s="59"/>
      <c r="AM43" s="69"/>
      <c r="AN43" s="60"/>
      <c r="AO43" s="59"/>
      <c r="AP43" s="69"/>
      <c r="AQ43" s="60"/>
      <c r="AR43" s="59"/>
      <c r="AS43" s="69"/>
      <c r="AT43" s="60"/>
      <c r="AU43" s="59"/>
      <c r="AV43" s="69"/>
      <c r="AW43" s="60"/>
      <c r="AX43" s="59"/>
      <c r="AY43" s="69"/>
      <c r="AZ43" s="60"/>
      <c r="BA43" s="59"/>
      <c r="BB43" s="69"/>
      <c r="BC43" s="60"/>
      <c r="BD43" s="59"/>
      <c r="BE43" s="69"/>
      <c r="BF43" s="60"/>
      <c r="BG43" s="59"/>
      <c r="BH43" s="69"/>
      <c r="BI43" s="60"/>
      <c r="BJ43" s="87">
        <f t="shared" si="3"/>
        <v>0</v>
      </c>
      <c r="BK43" s="55">
        <f t="shared" si="9"/>
        <v>0</v>
      </c>
      <c r="BL43" s="56">
        <f t="shared" si="9"/>
        <v>0</v>
      </c>
      <c r="BM43" s="21">
        <f t="shared" si="4"/>
        <v>5</v>
      </c>
      <c r="BN43" s="61">
        <f>SUM(BJ43:BL43)</f>
        <v>0</v>
      </c>
      <c r="BO43" s="23">
        <f t="shared" si="1"/>
        <v>0</v>
      </c>
      <c r="BP43" s="62" t="str">
        <f>IF(BO43&lt;=0,"0",(CEILING(BO43,0.25)))</f>
        <v>0</v>
      </c>
      <c r="BQ43" s="90" t="str">
        <f>IF(BL43&gt;=15,"يُحرم الطالب /ة من المادة وتسجل درجة المادة صفرًا",IF(BL43&gt;=10,"إنذار ثاني وتعهد على الطالب/ة بحضور ولي الأمر",IF(BL43&gt;=5,"إنذار أول للطالب/ة مع إشعار ولي الأمر","0")))</f>
        <v>0</v>
      </c>
      <c r="BS43" s="8" t="str">
        <f t="shared" si="6"/>
        <v>0</v>
      </c>
      <c r="BU43" s="121">
        <f>'صحة القراءة 40'!Y43+'الترتيل 10 درجات'!Y43+'تطبيق التجويد 10 درجات'!Y43+'الانطلاق في القراءة 10 درجات'!Y42+'الحفظ 25 درجة'!Y42</f>
        <v>0</v>
      </c>
      <c r="BV43" s="85" t="str">
        <f t="shared" si="7"/>
        <v>0</v>
      </c>
    </row>
  </sheetData>
  <sheetProtection password="CC7D" sheet="1" objects="1" scenarios="1" selectLockedCells="1"/>
  <mergeCells count="76">
    <mergeCell ref="A6:A8"/>
    <mergeCell ref="B6:B8"/>
    <mergeCell ref="C6:C8"/>
    <mergeCell ref="E6:G6"/>
    <mergeCell ref="E5:AH5"/>
    <mergeCell ref="K7:M7"/>
    <mergeCell ref="N7:P7"/>
    <mergeCell ref="H6:J6"/>
    <mergeCell ref="K6:M6"/>
    <mergeCell ref="N6:P6"/>
    <mergeCell ref="Q6:S6"/>
    <mergeCell ref="T6:V6"/>
    <mergeCell ref="W6:Y6"/>
    <mergeCell ref="Z6:AB6"/>
    <mergeCell ref="Q7:S7"/>
    <mergeCell ref="T7:V7"/>
    <mergeCell ref="BO3:BQ3"/>
    <mergeCell ref="BO4:BQ4"/>
    <mergeCell ref="A3:B3"/>
    <mergeCell ref="A4:B4"/>
    <mergeCell ref="A1:B1"/>
    <mergeCell ref="A2:B2"/>
    <mergeCell ref="BO2:BQ2"/>
    <mergeCell ref="AL6:AN6"/>
    <mergeCell ref="AC6:AE6"/>
    <mergeCell ref="AF6:AH6"/>
    <mergeCell ref="AI6:AK6"/>
    <mergeCell ref="BJ5:BO5"/>
    <mergeCell ref="W7:Y7"/>
    <mergeCell ref="BP6:BP7"/>
    <mergeCell ref="E7:G7"/>
    <mergeCell ref="H7:J7"/>
    <mergeCell ref="BK6:BK7"/>
    <mergeCell ref="BL6:BL7"/>
    <mergeCell ref="BM6:BM7"/>
    <mergeCell ref="BN6:BN8"/>
    <mergeCell ref="BO6:BO7"/>
    <mergeCell ref="BJ6:BJ7"/>
    <mergeCell ref="BA6:BC6"/>
    <mergeCell ref="BD6:BF6"/>
    <mergeCell ref="BG6:BI6"/>
    <mergeCell ref="AO6:AQ6"/>
    <mergeCell ref="AO7:AQ7"/>
    <mergeCell ref="AR7:AT7"/>
    <mergeCell ref="BV6:BV8"/>
    <mergeCell ref="AL7:AN7"/>
    <mergeCell ref="Z7:AB7"/>
    <mergeCell ref="AC7:AE7"/>
    <mergeCell ref="AF7:AH7"/>
    <mergeCell ref="AI7:AK7"/>
    <mergeCell ref="BQ6:BQ8"/>
    <mergeCell ref="BS6:BS8"/>
    <mergeCell ref="BU6:BU8"/>
    <mergeCell ref="AR6:AT6"/>
    <mergeCell ref="AU6:AW6"/>
    <mergeCell ref="AX6:AZ6"/>
    <mergeCell ref="AX7:AZ7"/>
    <mergeCell ref="BA7:BC7"/>
    <mergeCell ref="BD7:BF7"/>
    <mergeCell ref="BG7:BI7"/>
    <mergeCell ref="AU7:AW7"/>
    <mergeCell ref="BP5:BQ5"/>
    <mergeCell ref="Z1:AH1"/>
    <mergeCell ref="Z2:AH2"/>
    <mergeCell ref="Z3:AH3"/>
    <mergeCell ref="Z4:AH4"/>
    <mergeCell ref="AI1:AR1"/>
    <mergeCell ref="AI2:AR2"/>
    <mergeCell ref="AI3:AR3"/>
    <mergeCell ref="AI4:AR4"/>
    <mergeCell ref="AU5:BI5"/>
    <mergeCell ref="BI1:BN1"/>
    <mergeCell ref="BI2:BN2"/>
    <mergeCell ref="BI3:BN3"/>
    <mergeCell ref="BI4:BN4"/>
    <mergeCell ref="BO1:BQ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  <headerFooter>
    <oddFooter>&amp;Lالتعليم الثانوي نظام المقررات&amp;C &amp;F&amp;N/&amp;P&amp;R&amp;9إعداد وتصميم / فاطمة الكبسي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"/>
  <sheetViews>
    <sheetView rightToLeft="1" tabSelected="1" workbookViewId="0">
      <pane xSplit="3" ySplit="11" topLeftCell="D47" activePane="bottomRight" state="frozen"/>
      <selection pane="topRight" activeCell="D1" sqref="D1"/>
      <selection pane="bottomLeft" activeCell="A12" sqref="A12"/>
      <selection pane="bottomRight" activeCell="P50" sqref="P50"/>
    </sheetView>
  </sheetViews>
  <sheetFormatPr defaultRowHeight="14.25"/>
  <cols>
    <col min="1" max="1" width="4.625" style="4" customWidth="1"/>
    <col min="2" max="2" width="32.375" style="4" customWidth="1"/>
    <col min="3" max="3" width="14.5" style="4" customWidth="1"/>
    <col min="4" max="9" width="7.625" style="4" customWidth="1"/>
    <col min="10" max="10" width="8" style="4" customWidth="1"/>
    <col min="11" max="11" width="6.625" style="4" customWidth="1"/>
    <col min="12" max="12" width="9.875" style="4" customWidth="1"/>
    <col min="13" max="13" width="2.75" style="4" customWidth="1"/>
    <col min="14" max="15" width="9" style="4" hidden="1" customWidth="1"/>
    <col min="16" max="16384" width="9" style="4"/>
  </cols>
  <sheetData>
    <row r="1" spans="1:15" ht="18">
      <c r="A1" s="486" t="str">
        <f>CONCATENATE('بيانات أولية وأسماء الطلاب'!A1:B1)</f>
        <v>المملكة العربية السعودية</v>
      </c>
      <c r="B1" s="486"/>
      <c r="F1" s="480" t="str">
        <f>CONCATENATE('بيانات أولية وأسماء الطلاب'!C1)</f>
        <v>مقرر مادة</v>
      </c>
      <c r="G1" s="313"/>
      <c r="H1" s="313"/>
      <c r="I1" s="503" t="str">
        <f>CONCATENATE('بيانات أولية وأسماء الطلاب'!D1)</f>
        <v/>
      </c>
      <c r="J1" s="503"/>
      <c r="K1" s="503"/>
      <c r="L1" s="504"/>
    </row>
    <row r="2" spans="1:15" ht="18">
      <c r="A2" s="486" t="str">
        <f>CONCATENATE('بيانات أولية وأسماء الطلاب'!A2:B2)</f>
        <v>وزارة التربية والتعليم</v>
      </c>
      <c r="B2" s="486"/>
      <c r="F2" s="481" t="str">
        <f>CONCATENATE('بيانات أولية وأسماء الطلاب'!C2)</f>
        <v>الفصل الدراسي</v>
      </c>
      <c r="G2" s="315"/>
      <c r="H2" s="315"/>
      <c r="I2" s="500" t="str">
        <f>CONCATENATE('بيانات أولية وأسماء الطلاب'!D2)</f>
        <v/>
      </c>
      <c r="J2" s="500"/>
      <c r="K2" s="500"/>
      <c r="L2" s="501"/>
    </row>
    <row r="3" spans="1:15" ht="18">
      <c r="A3" s="486" t="str">
        <f>CONCATENATE('بيانات أولية وأسماء الطلاب'!A3:B3)</f>
        <v>الإدارة العامة للتربية والتعليم بـ ................</v>
      </c>
      <c r="B3" s="486"/>
      <c r="F3" s="481" t="str">
        <f>CONCATENATE('بيانات أولية وأسماء الطلاب'!C3)</f>
        <v>الشعبة</v>
      </c>
      <c r="G3" s="315"/>
      <c r="H3" s="315"/>
      <c r="I3" s="500" t="str">
        <f>CONCATENATE('بيانات أولية وأسماء الطلاب'!D3)</f>
        <v/>
      </c>
      <c r="J3" s="500"/>
      <c r="K3" s="500"/>
      <c r="L3" s="501"/>
    </row>
    <row r="4" spans="1:15" ht="18.75" thickBot="1">
      <c r="A4" s="486" t="str">
        <f>CONCATENATE('بيانات أولية وأسماء الطلاب'!A4:B4)</f>
        <v>الثانوية / .....................</v>
      </c>
      <c r="B4" s="486"/>
      <c r="F4" s="482" t="str">
        <f>CONCATENATE('بيانات أولية وأسماء الطلاب'!C4)</f>
        <v>عدد الطلاب / الطالبات</v>
      </c>
      <c r="G4" s="282"/>
      <c r="H4" s="282"/>
      <c r="I4" s="478" t="str">
        <f>CONCATENATE('بيانات أولية وأسماء الطلاب'!D4)</f>
        <v/>
      </c>
      <c r="J4" s="478"/>
      <c r="K4" s="478"/>
      <c r="L4" s="479"/>
    </row>
    <row r="5" spans="1:15" ht="34.5" customHeight="1" thickBot="1">
      <c r="A5" s="494" t="s">
        <v>34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</row>
    <row r="6" spans="1:15" s="31" customFormat="1" ht="19.5" customHeight="1">
      <c r="A6" s="490" t="str">
        <f>CONCATENATE('بيانات أولية وأسماء الطلاب'!$A$6)</f>
        <v>العدد</v>
      </c>
      <c r="B6" s="487" t="str">
        <f>CONCATENATE('بيانات أولية وأسماء الطلاب'!$B$6)</f>
        <v>اسم الطالب/ة رباعيًا</v>
      </c>
      <c r="C6" s="495" t="str">
        <f>CONCATENATE('بيانات أولية وأسماء الطلاب'!$C$6)</f>
        <v>الرقم الأكاديمي</v>
      </c>
      <c r="D6" s="495" t="s">
        <v>11</v>
      </c>
      <c r="E6" s="495"/>
      <c r="F6" s="495"/>
      <c r="G6" s="495"/>
      <c r="H6" s="495"/>
      <c r="I6" s="495"/>
      <c r="J6" s="499"/>
      <c r="K6" s="502" t="s">
        <v>0</v>
      </c>
      <c r="L6" s="474" t="s">
        <v>1</v>
      </c>
    </row>
    <row r="7" spans="1:15" s="31" customFormat="1" ht="27.75" customHeight="1" thickBot="1">
      <c r="A7" s="491"/>
      <c r="B7" s="488"/>
      <c r="C7" s="496"/>
      <c r="D7" s="509" t="s">
        <v>126</v>
      </c>
      <c r="E7" s="509" t="s">
        <v>127</v>
      </c>
      <c r="F7" s="509" t="s">
        <v>128</v>
      </c>
      <c r="G7" s="483" t="s">
        <v>129</v>
      </c>
      <c r="H7" s="483" t="s">
        <v>131</v>
      </c>
      <c r="I7" s="476" t="s">
        <v>74</v>
      </c>
      <c r="J7" s="476" t="s">
        <v>2</v>
      </c>
      <c r="K7" s="477"/>
      <c r="L7" s="498"/>
    </row>
    <row r="8" spans="1:15" s="31" customFormat="1" ht="24.75" customHeight="1">
      <c r="A8" s="491"/>
      <c r="B8" s="488"/>
      <c r="C8" s="496"/>
      <c r="D8" s="509"/>
      <c r="E8" s="509"/>
      <c r="F8" s="509"/>
      <c r="G8" s="484"/>
      <c r="H8" s="484"/>
      <c r="I8" s="477"/>
      <c r="J8" s="477"/>
      <c r="K8" s="477"/>
      <c r="L8" s="498"/>
      <c r="N8" s="474" t="s">
        <v>72</v>
      </c>
      <c r="O8" s="474" t="s">
        <v>73</v>
      </c>
    </row>
    <row r="9" spans="1:15" s="31" customFormat="1" ht="15" customHeight="1">
      <c r="A9" s="492" t="str">
        <f>CONCATENATE('بيانات أولية وأسماء الطلاب'!$A$6)</f>
        <v>العدد</v>
      </c>
      <c r="B9" s="488" t="str">
        <f>CONCATENATE('بيانات أولية وأسماء الطلاب'!$B$6)</f>
        <v>اسم الطالب/ة رباعيًا</v>
      </c>
      <c r="C9" s="496" t="str">
        <f>CONCATENATE('بيانات أولية وأسماء الطلاب'!$C$6)</f>
        <v>الرقم الأكاديمي</v>
      </c>
      <c r="D9" s="509"/>
      <c r="E9" s="509"/>
      <c r="F9" s="509"/>
      <c r="G9" s="484"/>
      <c r="H9" s="484"/>
      <c r="I9" s="477"/>
      <c r="J9" s="477"/>
      <c r="K9" s="477"/>
      <c r="L9" s="498"/>
      <c r="N9" s="475"/>
      <c r="O9" s="475"/>
    </row>
    <row r="10" spans="1:15" s="31" customFormat="1" ht="15" customHeight="1">
      <c r="A10" s="492"/>
      <c r="B10" s="488"/>
      <c r="C10" s="496"/>
      <c r="D10" s="509"/>
      <c r="E10" s="509"/>
      <c r="F10" s="509"/>
      <c r="G10" s="485"/>
      <c r="H10" s="485"/>
      <c r="I10" s="477"/>
      <c r="J10" s="477"/>
      <c r="K10" s="477"/>
      <c r="L10" s="498"/>
      <c r="N10" s="475"/>
      <c r="O10" s="475"/>
    </row>
    <row r="11" spans="1:15" s="31" customFormat="1" ht="21" customHeight="1" thickBot="1">
      <c r="A11" s="493"/>
      <c r="B11" s="489"/>
      <c r="C11" s="497"/>
      <c r="D11" s="156">
        <f>'صحة القراءة 40'!J5</f>
        <v>40</v>
      </c>
      <c r="E11" s="156">
        <f>'الترتيل 10 درجات'!J5</f>
        <v>10</v>
      </c>
      <c r="F11" s="156">
        <f>'تطبيق التجويد 10 درجات'!J5</f>
        <v>10</v>
      </c>
      <c r="G11" s="167">
        <f>'الانطلاق في القراءة 10 درجات'!J5</f>
        <v>10</v>
      </c>
      <c r="H11" s="167">
        <f>'الحفظ 25 درجة'!J5</f>
        <v>25</v>
      </c>
      <c r="I11" s="157" t="s">
        <v>75</v>
      </c>
      <c r="J11" s="32">
        <f>SUM(D11:H11)</f>
        <v>95</v>
      </c>
      <c r="K11" s="156">
        <v>5</v>
      </c>
      <c r="L11" s="33">
        <f>SUM(K11,J11)</f>
        <v>100</v>
      </c>
    </row>
    <row r="12" spans="1:15" ht="24" customHeight="1" thickBot="1">
      <c r="A12" s="150" t="str">
        <f>CONCATENATE('بيانات أولية وأسماء الطلاب'!A7)</f>
        <v>1</v>
      </c>
      <c r="B12" s="153" t="str">
        <f>CONCATENATE('بيانات أولية وأسماء الطلاب'!B7)</f>
        <v/>
      </c>
      <c r="C12" s="153" t="str">
        <f>CONCATENATE('بيانات أولية وأسماء الطلاب'!C7)</f>
        <v/>
      </c>
      <c r="D12" s="153" t="str">
        <f>IF('صحة القراءة 40'!P9=0,"0",'صحة القراءة 40'!P9)</f>
        <v>0</v>
      </c>
      <c r="E12" s="153" t="str">
        <f>IF('الترتيل 10 درجات'!P9=0,"0",'الترتيل 10 درجات'!P9)</f>
        <v>0</v>
      </c>
      <c r="F12" s="153" t="str">
        <f>IF('تطبيق التجويد 10 درجات'!P9=0,"0",'تطبيق التجويد 10 درجات'!P9)</f>
        <v>0</v>
      </c>
      <c r="G12" s="164" t="str">
        <f>IF('الانطلاق في القراءة 10 درجات'!P8=0,"0",'الانطلاق في القراءة 10 درجات'!P8)</f>
        <v>0</v>
      </c>
      <c r="H12" s="153" t="str">
        <f>IF('الحفظ 25 درجة'!P8=0,"0",'الحفظ 25 درجة'!P8)</f>
        <v>0</v>
      </c>
      <c r="I12" s="221" t="str">
        <f>IF('الحضور 5 درجات'!BV9=0,"0",'الحضور 5 درجات'!BV9)</f>
        <v>0</v>
      </c>
      <c r="J12" s="135">
        <f>IF(N12=0,(D12+E12+F12+G12+H12+I12),"0")</f>
        <v>0</v>
      </c>
      <c r="K12" s="221" t="str">
        <f>IF('الحضور 5 درجات'!BS9=0,"0",'الحضور 5 درجات'!BS9)</f>
        <v>0</v>
      </c>
      <c r="L12" s="159">
        <f>CEILING(O12,1)</f>
        <v>0</v>
      </c>
      <c r="N12" s="4">
        <f>COUNTIF(K12,"صفر وحرمان")</f>
        <v>0</v>
      </c>
      <c r="O12" s="86">
        <f>IF(N12=0,(K12+J12),"0")</f>
        <v>0</v>
      </c>
    </row>
    <row r="13" spans="1:15" ht="24" customHeight="1" thickBot="1">
      <c r="A13" s="151" t="str">
        <f>CONCATENATE('بيانات أولية وأسماء الطلاب'!A8)</f>
        <v>2</v>
      </c>
      <c r="B13" s="154" t="str">
        <f>CONCATENATE('بيانات أولية وأسماء الطلاب'!B8)</f>
        <v/>
      </c>
      <c r="C13" s="154" t="str">
        <f>CONCATENATE('بيانات أولية وأسماء الطلاب'!C8)</f>
        <v/>
      </c>
      <c r="D13" s="154" t="str">
        <f>IF('صحة القراءة 40'!P10=0,"0",'صحة القراءة 40'!P10)</f>
        <v>0</v>
      </c>
      <c r="E13" s="154" t="str">
        <f>IF('الترتيل 10 درجات'!P10=0,"0",'الترتيل 10 درجات'!P10)</f>
        <v>0</v>
      </c>
      <c r="F13" s="154" t="str">
        <f>IF('تطبيق التجويد 10 درجات'!P10=0,"0",'تطبيق التجويد 10 درجات'!P10)</f>
        <v>0</v>
      </c>
      <c r="G13" s="165" t="str">
        <f>IF('الانطلاق في القراءة 10 درجات'!P9=0,"0",'الانطلاق في القراءة 10 درجات'!P9)</f>
        <v>0</v>
      </c>
      <c r="H13" s="154" t="str">
        <f>IF('الحفظ 25 درجة'!P9=0,"0",'الحفظ 25 درجة'!P9)</f>
        <v>0</v>
      </c>
      <c r="I13" s="220" t="str">
        <f>IF('الحضور 5 درجات'!BV10=0,"0",'الحضور 5 درجات'!BV10)</f>
        <v>0</v>
      </c>
      <c r="J13" s="136">
        <f t="shared" ref="J13:J46" si="0">IF(N13=0,(D13+E13+F13+G13+H13+I13),"0")</f>
        <v>0</v>
      </c>
      <c r="K13" s="220" t="str">
        <f>IF('الحضور 5 درجات'!BS10=0,"0",'الحضور 5 درجات'!BS10)</f>
        <v>0</v>
      </c>
      <c r="L13" s="158">
        <f t="shared" ref="L13:L46" si="1">CEILING(O13,1)</f>
        <v>0</v>
      </c>
      <c r="N13" s="4">
        <f t="shared" ref="N13:N46" si="2">COUNTIF(K13,"صفر وحرمان")</f>
        <v>0</v>
      </c>
      <c r="O13" s="86">
        <f t="shared" ref="O13:O46" si="3">IF(N13=0,(K13+J13),"0")</f>
        <v>0</v>
      </c>
    </row>
    <row r="14" spans="1:15" ht="24" customHeight="1" thickBot="1">
      <c r="A14" s="151" t="str">
        <f>CONCATENATE('بيانات أولية وأسماء الطلاب'!A9)</f>
        <v>3</v>
      </c>
      <c r="B14" s="154" t="str">
        <f>CONCATENATE('بيانات أولية وأسماء الطلاب'!B9)</f>
        <v/>
      </c>
      <c r="C14" s="154" t="str">
        <f>CONCATENATE('بيانات أولية وأسماء الطلاب'!C9)</f>
        <v/>
      </c>
      <c r="D14" s="154" t="str">
        <f>IF('صحة القراءة 40'!P11=0,"0",'صحة القراءة 40'!P11)</f>
        <v>0</v>
      </c>
      <c r="E14" s="154" t="str">
        <f>IF('الترتيل 10 درجات'!P11=0,"0",'الترتيل 10 درجات'!P11)</f>
        <v>0</v>
      </c>
      <c r="F14" s="154" t="str">
        <f>IF('تطبيق التجويد 10 درجات'!P11=0,"0",'تطبيق التجويد 10 درجات'!P11)</f>
        <v>0</v>
      </c>
      <c r="G14" s="165" t="str">
        <f>IF('الانطلاق في القراءة 10 درجات'!P10=0,"0",'الانطلاق في القراءة 10 درجات'!P10)</f>
        <v>0</v>
      </c>
      <c r="H14" s="154" t="str">
        <f>IF('الحفظ 25 درجة'!P10=0,"0",'الحفظ 25 درجة'!P10)</f>
        <v>0</v>
      </c>
      <c r="I14" s="220" t="str">
        <f>IF('الحضور 5 درجات'!BV11=0,"0",'الحضور 5 درجات'!BV11)</f>
        <v>0</v>
      </c>
      <c r="J14" s="136">
        <f t="shared" si="0"/>
        <v>0</v>
      </c>
      <c r="K14" s="220" t="str">
        <f>IF('الحضور 5 درجات'!BS11=0,"0",'الحضور 5 درجات'!BS11)</f>
        <v>0</v>
      </c>
      <c r="L14" s="158">
        <f t="shared" si="1"/>
        <v>0</v>
      </c>
      <c r="N14" s="4">
        <f t="shared" si="2"/>
        <v>0</v>
      </c>
      <c r="O14" s="86">
        <f t="shared" si="3"/>
        <v>0</v>
      </c>
    </row>
    <row r="15" spans="1:15" ht="24" customHeight="1" thickBot="1">
      <c r="A15" s="151" t="str">
        <f>CONCATENATE('بيانات أولية وأسماء الطلاب'!A10)</f>
        <v>4</v>
      </c>
      <c r="B15" s="154" t="str">
        <f>CONCATENATE('بيانات أولية وأسماء الطلاب'!B10)</f>
        <v/>
      </c>
      <c r="C15" s="154" t="str">
        <f>CONCATENATE('بيانات أولية وأسماء الطلاب'!C10)</f>
        <v/>
      </c>
      <c r="D15" s="154" t="str">
        <f>IF('صحة القراءة 40'!P12=0,"0",'صحة القراءة 40'!P12)</f>
        <v>0</v>
      </c>
      <c r="E15" s="154" t="str">
        <f>IF('الترتيل 10 درجات'!P12=0,"0",'الترتيل 10 درجات'!P12)</f>
        <v>0</v>
      </c>
      <c r="F15" s="154" t="str">
        <f>IF('تطبيق التجويد 10 درجات'!P12=0,"0",'تطبيق التجويد 10 درجات'!P12)</f>
        <v>0</v>
      </c>
      <c r="G15" s="165" t="str">
        <f>IF('الانطلاق في القراءة 10 درجات'!P11=0,"0",'الانطلاق في القراءة 10 درجات'!P11)</f>
        <v>0</v>
      </c>
      <c r="H15" s="154" t="str">
        <f>IF('الحفظ 25 درجة'!P11=0,"0",'الحفظ 25 درجة'!P11)</f>
        <v>0</v>
      </c>
      <c r="I15" s="220" t="str">
        <f>IF('الحضور 5 درجات'!BV12=0,"0",'الحضور 5 درجات'!BV12)</f>
        <v>0</v>
      </c>
      <c r="J15" s="136">
        <f t="shared" si="0"/>
        <v>0</v>
      </c>
      <c r="K15" s="220" t="str">
        <f>IF('الحضور 5 درجات'!BS12=0,"0",'الحضور 5 درجات'!BS12)</f>
        <v>0</v>
      </c>
      <c r="L15" s="158">
        <f t="shared" si="1"/>
        <v>0</v>
      </c>
      <c r="N15" s="4">
        <f t="shared" si="2"/>
        <v>0</v>
      </c>
      <c r="O15" s="86">
        <f t="shared" si="3"/>
        <v>0</v>
      </c>
    </row>
    <row r="16" spans="1:15" ht="24" customHeight="1" thickBot="1">
      <c r="A16" s="151" t="str">
        <f>CONCATENATE('بيانات أولية وأسماء الطلاب'!A11)</f>
        <v>5</v>
      </c>
      <c r="B16" s="154" t="str">
        <f>CONCATENATE('بيانات أولية وأسماء الطلاب'!B11)</f>
        <v/>
      </c>
      <c r="C16" s="154" t="str">
        <f>CONCATENATE('بيانات أولية وأسماء الطلاب'!C11)</f>
        <v/>
      </c>
      <c r="D16" s="154" t="str">
        <f>IF('صحة القراءة 40'!P13=0,"0",'صحة القراءة 40'!P13)</f>
        <v>0</v>
      </c>
      <c r="E16" s="154" t="str">
        <f>IF('الترتيل 10 درجات'!P13=0,"0",'الترتيل 10 درجات'!P13)</f>
        <v>0</v>
      </c>
      <c r="F16" s="154" t="str">
        <f>IF('تطبيق التجويد 10 درجات'!P13=0,"0",'تطبيق التجويد 10 درجات'!P13)</f>
        <v>0</v>
      </c>
      <c r="G16" s="165" t="str">
        <f>IF('الانطلاق في القراءة 10 درجات'!P12=0,"0",'الانطلاق في القراءة 10 درجات'!P12)</f>
        <v>0</v>
      </c>
      <c r="H16" s="154" t="str">
        <f>IF('الحفظ 25 درجة'!P12=0,"0",'الحفظ 25 درجة'!P12)</f>
        <v>0</v>
      </c>
      <c r="I16" s="220" t="str">
        <f>IF('الحضور 5 درجات'!BV13=0,"0",'الحضور 5 درجات'!BV13)</f>
        <v>0</v>
      </c>
      <c r="J16" s="136">
        <f t="shared" si="0"/>
        <v>0</v>
      </c>
      <c r="K16" s="220" t="str">
        <f>IF('الحضور 5 درجات'!BS13=0,"0",'الحضور 5 درجات'!BS13)</f>
        <v>0</v>
      </c>
      <c r="L16" s="158">
        <f t="shared" si="1"/>
        <v>0</v>
      </c>
      <c r="N16" s="4">
        <f t="shared" si="2"/>
        <v>0</v>
      </c>
      <c r="O16" s="86">
        <f t="shared" si="3"/>
        <v>0</v>
      </c>
    </row>
    <row r="17" spans="1:15" ht="24" customHeight="1" thickBot="1">
      <c r="A17" s="151" t="str">
        <f>CONCATENATE('بيانات أولية وأسماء الطلاب'!A12)</f>
        <v>6</v>
      </c>
      <c r="B17" s="154" t="str">
        <f>CONCATENATE('بيانات أولية وأسماء الطلاب'!B12)</f>
        <v/>
      </c>
      <c r="C17" s="154" t="str">
        <f>CONCATENATE('بيانات أولية وأسماء الطلاب'!C12)</f>
        <v/>
      </c>
      <c r="D17" s="154" t="str">
        <f>IF('صحة القراءة 40'!P14=0,"0",'صحة القراءة 40'!P14)</f>
        <v>0</v>
      </c>
      <c r="E17" s="154" t="str">
        <f>IF('الترتيل 10 درجات'!P14=0,"0",'الترتيل 10 درجات'!P14)</f>
        <v>0</v>
      </c>
      <c r="F17" s="154" t="str">
        <f>IF('تطبيق التجويد 10 درجات'!P14=0,"0",'تطبيق التجويد 10 درجات'!P14)</f>
        <v>0</v>
      </c>
      <c r="G17" s="165" t="str">
        <f>IF('الانطلاق في القراءة 10 درجات'!P13=0,"0",'الانطلاق في القراءة 10 درجات'!P13)</f>
        <v>0</v>
      </c>
      <c r="H17" s="154" t="str">
        <f>IF('الحفظ 25 درجة'!P13=0,"0",'الحفظ 25 درجة'!P13)</f>
        <v>0</v>
      </c>
      <c r="I17" s="220" t="str">
        <f>IF('الحضور 5 درجات'!BV14=0,"0",'الحضور 5 درجات'!BV14)</f>
        <v>0</v>
      </c>
      <c r="J17" s="136">
        <f t="shared" si="0"/>
        <v>0</v>
      </c>
      <c r="K17" s="220" t="str">
        <f>IF('الحضور 5 درجات'!BS14=0,"0",'الحضور 5 درجات'!BS14)</f>
        <v>0</v>
      </c>
      <c r="L17" s="158">
        <f t="shared" si="1"/>
        <v>0</v>
      </c>
      <c r="N17" s="4">
        <f t="shared" si="2"/>
        <v>0</v>
      </c>
      <c r="O17" s="86">
        <f t="shared" si="3"/>
        <v>0</v>
      </c>
    </row>
    <row r="18" spans="1:15" ht="24" customHeight="1" thickBot="1">
      <c r="A18" s="151" t="str">
        <f>CONCATENATE('بيانات أولية وأسماء الطلاب'!A13)</f>
        <v>7</v>
      </c>
      <c r="B18" s="154" t="str">
        <f>CONCATENATE('بيانات أولية وأسماء الطلاب'!B13)</f>
        <v/>
      </c>
      <c r="C18" s="154" t="str">
        <f>CONCATENATE('بيانات أولية وأسماء الطلاب'!C13)</f>
        <v/>
      </c>
      <c r="D18" s="154" t="str">
        <f>IF('صحة القراءة 40'!P15=0,"0",'صحة القراءة 40'!P15)</f>
        <v>0</v>
      </c>
      <c r="E18" s="154" t="str">
        <f>IF('الترتيل 10 درجات'!P15=0,"0",'الترتيل 10 درجات'!P15)</f>
        <v>0</v>
      </c>
      <c r="F18" s="154" t="str">
        <f>IF('تطبيق التجويد 10 درجات'!P15=0,"0",'تطبيق التجويد 10 درجات'!P15)</f>
        <v>0</v>
      </c>
      <c r="G18" s="165" t="str">
        <f>IF('الانطلاق في القراءة 10 درجات'!P14=0,"0",'الانطلاق في القراءة 10 درجات'!P14)</f>
        <v>0</v>
      </c>
      <c r="H18" s="154" t="str">
        <f>IF('الحفظ 25 درجة'!P14=0,"0",'الحفظ 25 درجة'!P14)</f>
        <v>0</v>
      </c>
      <c r="I18" s="220" t="str">
        <f>IF('الحضور 5 درجات'!BV15=0,"0",'الحضور 5 درجات'!BV15)</f>
        <v>0</v>
      </c>
      <c r="J18" s="136">
        <f t="shared" si="0"/>
        <v>0</v>
      </c>
      <c r="K18" s="220" t="str">
        <f>IF('الحضور 5 درجات'!BS15=0,"0",'الحضور 5 درجات'!BS15)</f>
        <v>0</v>
      </c>
      <c r="L18" s="158">
        <f t="shared" si="1"/>
        <v>0</v>
      </c>
      <c r="N18" s="4">
        <f t="shared" si="2"/>
        <v>0</v>
      </c>
      <c r="O18" s="86">
        <f t="shared" si="3"/>
        <v>0</v>
      </c>
    </row>
    <row r="19" spans="1:15" ht="24" customHeight="1" thickBot="1">
      <c r="A19" s="151" t="str">
        <f>CONCATENATE('بيانات أولية وأسماء الطلاب'!A14)</f>
        <v>8</v>
      </c>
      <c r="B19" s="154" t="str">
        <f>CONCATENATE('بيانات أولية وأسماء الطلاب'!B14)</f>
        <v/>
      </c>
      <c r="C19" s="154" t="str">
        <f>CONCATENATE('بيانات أولية وأسماء الطلاب'!C14)</f>
        <v/>
      </c>
      <c r="D19" s="154" t="str">
        <f>IF('صحة القراءة 40'!P16=0,"0",'صحة القراءة 40'!P16)</f>
        <v>0</v>
      </c>
      <c r="E19" s="154" t="str">
        <f>IF('الترتيل 10 درجات'!P16=0,"0",'الترتيل 10 درجات'!P16)</f>
        <v>0</v>
      </c>
      <c r="F19" s="154" t="str">
        <f>IF('تطبيق التجويد 10 درجات'!P16=0,"0",'تطبيق التجويد 10 درجات'!P16)</f>
        <v>0</v>
      </c>
      <c r="G19" s="165" t="str">
        <f>IF('الانطلاق في القراءة 10 درجات'!P15=0,"0",'الانطلاق في القراءة 10 درجات'!P15)</f>
        <v>0</v>
      </c>
      <c r="H19" s="154" t="str">
        <f>IF('الحفظ 25 درجة'!P15=0,"0",'الحفظ 25 درجة'!P15)</f>
        <v>0</v>
      </c>
      <c r="I19" s="220" t="str">
        <f>IF('الحضور 5 درجات'!BV16=0,"0",'الحضور 5 درجات'!BV16)</f>
        <v>0</v>
      </c>
      <c r="J19" s="136">
        <f t="shared" si="0"/>
        <v>0</v>
      </c>
      <c r="K19" s="220" t="str">
        <f>IF('الحضور 5 درجات'!BS16=0,"0",'الحضور 5 درجات'!BS16)</f>
        <v>0</v>
      </c>
      <c r="L19" s="158">
        <f t="shared" si="1"/>
        <v>0</v>
      </c>
      <c r="N19" s="4">
        <f t="shared" si="2"/>
        <v>0</v>
      </c>
      <c r="O19" s="86">
        <f t="shared" si="3"/>
        <v>0</v>
      </c>
    </row>
    <row r="20" spans="1:15" ht="24" customHeight="1" thickBot="1">
      <c r="A20" s="151" t="str">
        <f>CONCATENATE('بيانات أولية وأسماء الطلاب'!A15)</f>
        <v>9</v>
      </c>
      <c r="B20" s="154" t="str">
        <f>CONCATENATE('بيانات أولية وأسماء الطلاب'!B15)</f>
        <v/>
      </c>
      <c r="C20" s="154" t="str">
        <f>CONCATENATE('بيانات أولية وأسماء الطلاب'!C15)</f>
        <v/>
      </c>
      <c r="D20" s="154" t="str">
        <f>IF('صحة القراءة 40'!P17=0,"0",'صحة القراءة 40'!P17)</f>
        <v>0</v>
      </c>
      <c r="E20" s="154" t="str">
        <f>IF('الترتيل 10 درجات'!P17=0,"0",'الترتيل 10 درجات'!P17)</f>
        <v>0</v>
      </c>
      <c r="F20" s="154" t="str">
        <f>IF('تطبيق التجويد 10 درجات'!P17=0,"0",'تطبيق التجويد 10 درجات'!P17)</f>
        <v>0</v>
      </c>
      <c r="G20" s="165" t="str">
        <f>IF('الانطلاق في القراءة 10 درجات'!P16=0,"0",'الانطلاق في القراءة 10 درجات'!P16)</f>
        <v>0</v>
      </c>
      <c r="H20" s="154" t="str">
        <f>IF('الحفظ 25 درجة'!P16=0,"0",'الحفظ 25 درجة'!P16)</f>
        <v>0</v>
      </c>
      <c r="I20" s="220" t="str">
        <f>IF('الحضور 5 درجات'!BV17=0,"0",'الحضور 5 درجات'!BV17)</f>
        <v>0</v>
      </c>
      <c r="J20" s="136">
        <f t="shared" si="0"/>
        <v>0</v>
      </c>
      <c r="K20" s="220" t="str">
        <f>IF('الحضور 5 درجات'!BS17=0,"0",'الحضور 5 درجات'!BS17)</f>
        <v>0</v>
      </c>
      <c r="L20" s="158">
        <f t="shared" si="1"/>
        <v>0</v>
      </c>
      <c r="N20" s="4">
        <f t="shared" si="2"/>
        <v>0</v>
      </c>
      <c r="O20" s="86">
        <f t="shared" si="3"/>
        <v>0</v>
      </c>
    </row>
    <row r="21" spans="1:15" ht="24" customHeight="1" thickBot="1">
      <c r="A21" s="151" t="str">
        <f>CONCATENATE('بيانات أولية وأسماء الطلاب'!A16)</f>
        <v>10</v>
      </c>
      <c r="B21" s="154" t="str">
        <f>CONCATENATE('بيانات أولية وأسماء الطلاب'!B16)</f>
        <v/>
      </c>
      <c r="C21" s="154" t="str">
        <f>CONCATENATE('بيانات أولية وأسماء الطلاب'!C16)</f>
        <v/>
      </c>
      <c r="D21" s="154" t="str">
        <f>IF('صحة القراءة 40'!P18=0,"0",'صحة القراءة 40'!P18)</f>
        <v>0</v>
      </c>
      <c r="E21" s="154" t="str">
        <f>IF('الترتيل 10 درجات'!P18=0,"0",'الترتيل 10 درجات'!P18)</f>
        <v>0</v>
      </c>
      <c r="F21" s="154" t="str">
        <f>IF('تطبيق التجويد 10 درجات'!P18=0,"0",'تطبيق التجويد 10 درجات'!P18)</f>
        <v>0</v>
      </c>
      <c r="G21" s="165" t="str">
        <f>IF('الانطلاق في القراءة 10 درجات'!P17=0,"0",'الانطلاق في القراءة 10 درجات'!P17)</f>
        <v>0</v>
      </c>
      <c r="H21" s="154" t="str">
        <f>IF('الحفظ 25 درجة'!P17=0,"0",'الحفظ 25 درجة'!P17)</f>
        <v>0</v>
      </c>
      <c r="I21" s="220" t="str">
        <f>IF('الحضور 5 درجات'!BV18=0,"0",'الحضور 5 درجات'!BV18)</f>
        <v>0</v>
      </c>
      <c r="J21" s="136">
        <f t="shared" si="0"/>
        <v>0</v>
      </c>
      <c r="K21" s="220" t="str">
        <f>IF('الحضور 5 درجات'!BS18=0,"0",'الحضور 5 درجات'!BS18)</f>
        <v>0</v>
      </c>
      <c r="L21" s="158">
        <f t="shared" si="1"/>
        <v>0</v>
      </c>
      <c r="N21" s="4">
        <f t="shared" si="2"/>
        <v>0</v>
      </c>
      <c r="O21" s="86">
        <f t="shared" si="3"/>
        <v>0</v>
      </c>
    </row>
    <row r="22" spans="1:15" ht="24" customHeight="1" thickBot="1">
      <c r="A22" s="151" t="str">
        <f>CONCATENATE('بيانات أولية وأسماء الطلاب'!A17)</f>
        <v>11</v>
      </c>
      <c r="B22" s="154" t="str">
        <f>CONCATENATE('بيانات أولية وأسماء الطلاب'!B17)</f>
        <v/>
      </c>
      <c r="C22" s="154" t="str">
        <f>CONCATENATE('بيانات أولية وأسماء الطلاب'!C17)</f>
        <v/>
      </c>
      <c r="D22" s="154" t="str">
        <f>IF('صحة القراءة 40'!P19=0,"0",'صحة القراءة 40'!P19)</f>
        <v>0</v>
      </c>
      <c r="E22" s="154" t="str">
        <f>IF('الترتيل 10 درجات'!P19=0,"0",'الترتيل 10 درجات'!P19)</f>
        <v>0</v>
      </c>
      <c r="F22" s="154" t="str">
        <f>IF('تطبيق التجويد 10 درجات'!P19=0,"0",'تطبيق التجويد 10 درجات'!P19)</f>
        <v>0</v>
      </c>
      <c r="G22" s="165" t="str">
        <f>IF('الانطلاق في القراءة 10 درجات'!P18=0,"0",'الانطلاق في القراءة 10 درجات'!P18)</f>
        <v>0</v>
      </c>
      <c r="H22" s="154" t="str">
        <f>IF('الحفظ 25 درجة'!P18=0,"0",'الحفظ 25 درجة'!P18)</f>
        <v>0</v>
      </c>
      <c r="I22" s="220" t="str">
        <f>IF('الحضور 5 درجات'!BV19=0,"0",'الحضور 5 درجات'!BV19)</f>
        <v>0</v>
      </c>
      <c r="J22" s="136">
        <f t="shared" si="0"/>
        <v>0</v>
      </c>
      <c r="K22" s="220" t="str">
        <f>IF('الحضور 5 درجات'!BS19=0,"0",'الحضور 5 درجات'!BS19)</f>
        <v>0</v>
      </c>
      <c r="L22" s="158">
        <f t="shared" si="1"/>
        <v>0</v>
      </c>
      <c r="N22" s="4">
        <f t="shared" si="2"/>
        <v>0</v>
      </c>
      <c r="O22" s="86">
        <f t="shared" si="3"/>
        <v>0</v>
      </c>
    </row>
    <row r="23" spans="1:15" ht="24" customHeight="1" thickBot="1">
      <c r="A23" s="151" t="str">
        <f>CONCATENATE('بيانات أولية وأسماء الطلاب'!A18)</f>
        <v>12</v>
      </c>
      <c r="B23" s="154" t="str">
        <f>CONCATENATE('بيانات أولية وأسماء الطلاب'!B18)</f>
        <v/>
      </c>
      <c r="C23" s="154" t="str">
        <f>CONCATENATE('بيانات أولية وأسماء الطلاب'!C18)</f>
        <v/>
      </c>
      <c r="D23" s="154" t="str">
        <f>IF('صحة القراءة 40'!P20=0,"0",'صحة القراءة 40'!P20)</f>
        <v>0</v>
      </c>
      <c r="E23" s="154" t="str">
        <f>IF('الترتيل 10 درجات'!P20=0,"0",'الترتيل 10 درجات'!P20)</f>
        <v>0</v>
      </c>
      <c r="F23" s="154" t="str">
        <f>IF('تطبيق التجويد 10 درجات'!P20=0,"0",'تطبيق التجويد 10 درجات'!P20)</f>
        <v>0</v>
      </c>
      <c r="G23" s="165" t="str">
        <f>IF('الانطلاق في القراءة 10 درجات'!P19=0,"0",'الانطلاق في القراءة 10 درجات'!P19)</f>
        <v>0</v>
      </c>
      <c r="H23" s="154" t="str">
        <f>IF('الحفظ 25 درجة'!P19=0,"0",'الحفظ 25 درجة'!P19)</f>
        <v>0</v>
      </c>
      <c r="I23" s="220" t="str">
        <f>IF('الحضور 5 درجات'!BV20=0,"0",'الحضور 5 درجات'!BV20)</f>
        <v>0</v>
      </c>
      <c r="J23" s="136">
        <f t="shared" si="0"/>
        <v>0</v>
      </c>
      <c r="K23" s="220" t="str">
        <f>IF('الحضور 5 درجات'!BS20=0,"0",'الحضور 5 درجات'!BS20)</f>
        <v>0</v>
      </c>
      <c r="L23" s="158">
        <f t="shared" si="1"/>
        <v>0</v>
      </c>
      <c r="N23" s="4">
        <f t="shared" si="2"/>
        <v>0</v>
      </c>
      <c r="O23" s="86">
        <f t="shared" si="3"/>
        <v>0</v>
      </c>
    </row>
    <row r="24" spans="1:15" ht="24" customHeight="1" thickBot="1">
      <c r="A24" s="151" t="str">
        <f>CONCATENATE('بيانات أولية وأسماء الطلاب'!A19)</f>
        <v>13</v>
      </c>
      <c r="B24" s="154" t="str">
        <f>CONCATENATE('بيانات أولية وأسماء الطلاب'!B19)</f>
        <v/>
      </c>
      <c r="C24" s="154" t="str">
        <f>CONCATENATE('بيانات أولية وأسماء الطلاب'!C19)</f>
        <v/>
      </c>
      <c r="D24" s="154" t="str">
        <f>IF('صحة القراءة 40'!P21=0,"0",'صحة القراءة 40'!P21)</f>
        <v>0</v>
      </c>
      <c r="E24" s="154" t="str">
        <f>IF('الترتيل 10 درجات'!P21=0,"0",'الترتيل 10 درجات'!P21)</f>
        <v>0</v>
      </c>
      <c r="F24" s="154" t="str">
        <f>IF('تطبيق التجويد 10 درجات'!P21=0,"0",'تطبيق التجويد 10 درجات'!P21)</f>
        <v>0</v>
      </c>
      <c r="G24" s="165" t="str">
        <f>IF('الانطلاق في القراءة 10 درجات'!P20=0,"0",'الانطلاق في القراءة 10 درجات'!P20)</f>
        <v>0</v>
      </c>
      <c r="H24" s="154" t="str">
        <f>IF('الحفظ 25 درجة'!P20=0,"0",'الحفظ 25 درجة'!P20)</f>
        <v>0</v>
      </c>
      <c r="I24" s="220" t="str">
        <f>IF('الحضور 5 درجات'!BV21=0,"0",'الحضور 5 درجات'!BV21)</f>
        <v>0</v>
      </c>
      <c r="J24" s="136">
        <f t="shared" si="0"/>
        <v>0</v>
      </c>
      <c r="K24" s="220" t="str">
        <f>IF('الحضور 5 درجات'!BS21=0,"0",'الحضور 5 درجات'!BS21)</f>
        <v>0</v>
      </c>
      <c r="L24" s="158">
        <f t="shared" si="1"/>
        <v>0</v>
      </c>
      <c r="N24" s="4">
        <f t="shared" si="2"/>
        <v>0</v>
      </c>
      <c r="O24" s="86">
        <f t="shared" si="3"/>
        <v>0</v>
      </c>
    </row>
    <row r="25" spans="1:15" ht="24" customHeight="1" thickBot="1">
      <c r="A25" s="151" t="str">
        <f>CONCATENATE('بيانات أولية وأسماء الطلاب'!A20)</f>
        <v>14</v>
      </c>
      <c r="B25" s="154" t="str">
        <f>CONCATENATE('بيانات أولية وأسماء الطلاب'!B20)</f>
        <v/>
      </c>
      <c r="C25" s="154" t="str">
        <f>CONCATENATE('بيانات أولية وأسماء الطلاب'!C20)</f>
        <v/>
      </c>
      <c r="D25" s="154" t="str">
        <f>IF('صحة القراءة 40'!P22=0,"0",'صحة القراءة 40'!P22)</f>
        <v>0</v>
      </c>
      <c r="E25" s="154" t="str">
        <f>IF('الترتيل 10 درجات'!P22=0,"0",'الترتيل 10 درجات'!P22)</f>
        <v>0</v>
      </c>
      <c r="F25" s="154" t="str">
        <f>IF('تطبيق التجويد 10 درجات'!P22=0,"0",'تطبيق التجويد 10 درجات'!P22)</f>
        <v>0</v>
      </c>
      <c r="G25" s="165" t="str">
        <f>IF('الانطلاق في القراءة 10 درجات'!P21=0,"0",'الانطلاق في القراءة 10 درجات'!P21)</f>
        <v>0</v>
      </c>
      <c r="H25" s="154" t="str">
        <f>IF('الحفظ 25 درجة'!P21=0,"0",'الحفظ 25 درجة'!P21)</f>
        <v>0</v>
      </c>
      <c r="I25" s="220" t="str">
        <f>IF('الحضور 5 درجات'!BV22=0,"0",'الحضور 5 درجات'!BV22)</f>
        <v>0</v>
      </c>
      <c r="J25" s="136">
        <f t="shared" si="0"/>
        <v>0</v>
      </c>
      <c r="K25" s="220" t="str">
        <f>IF('الحضور 5 درجات'!BS22=0,"0",'الحضور 5 درجات'!BS22)</f>
        <v>0</v>
      </c>
      <c r="L25" s="158">
        <f t="shared" si="1"/>
        <v>0</v>
      </c>
      <c r="N25" s="4">
        <f t="shared" si="2"/>
        <v>0</v>
      </c>
      <c r="O25" s="86">
        <f t="shared" si="3"/>
        <v>0</v>
      </c>
    </row>
    <row r="26" spans="1:15" ht="24" customHeight="1" thickBot="1">
      <c r="A26" s="151" t="str">
        <f>CONCATENATE('بيانات أولية وأسماء الطلاب'!A21)</f>
        <v>15</v>
      </c>
      <c r="B26" s="154" t="str">
        <f>CONCATENATE('بيانات أولية وأسماء الطلاب'!B21)</f>
        <v/>
      </c>
      <c r="C26" s="154" t="str">
        <f>CONCATENATE('بيانات أولية وأسماء الطلاب'!C21)</f>
        <v/>
      </c>
      <c r="D26" s="154" t="str">
        <f>IF('صحة القراءة 40'!P23=0,"0",'صحة القراءة 40'!P23)</f>
        <v>0</v>
      </c>
      <c r="E26" s="154" t="str">
        <f>IF('الترتيل 10 درجات'!P23=0,"0",'الترتيل 10 درجات'!P23)</f>
        <v>0</v>
      </c>
      <c r="F26" s="154" t="str">
        <f>IF('تطبيق التجويد 10 درجات'!P23=0,"0",'تطبيق التجويد 10 درجات'!P23)</f>
        <v>0</v>
      </c>
      <c r="G26" s="165" t="str">
        <f>IF('الانطلاق في القراءة 10 درجات'!P22=0,"0",'الانطلاق في القراءة 10 درجات'!P22)</f>
        <v>0</v>
      </c>
      <c r="H26" s="154" t="str">
        <f>IF('الحفظ 25 درجة'!P22=0,"0",'الحفظ 25 درجة'!P22)</f>
        <v>0</v>
      </c>
      <c r="I26" s="220" t="str">
        <f>IF('الحضور 5 درجات'!BV23=0,"0",'الحضور 5 درجات'!BV23)</f>
        <v>0</v>
      </c>
      <c r="J26" s="136">
        <f t="shared" si="0"/>
        <v>0</v>
      </c>
      <c r="K26" s="220" t="str">
        <f>IF('الحضور 5 درجات'!BS23=0,"0",'الحضور 5 درجات'!BS23)</f>
        <v>0</v>
      </c>
      <c r="L26" s="158">
        <f t="shared" si="1"/>
        <v>0</v>
      </c>
      <c r="N26" s="4">
        <f t="shared" si="2"/>
        <v>0</v>
      </c>
      <c r="O26" s="86">
        <f t="shared" si="3"/>
        <v>0</v>
      </c>
    </row>
    <row r="27" spans="1:15" ht="24" customHeight="1" thickBot="1">
      <c r="A27" s="151" t="str">
        <f>CONCATENATE('بيانات أولية وأسماء الطلاب'!A22)</f>
        <v>16</v>
      </c>
      <c r="B27" s="154" t="str">
        <f>CONCATENATE('بيانات أولية وأسماء الطلاب'!B22)</f>
        <v/>
      </c>
      <c r="C27" s="154" t="str">
        <f>CONCATENATE('بيانات أولية وأسماء الطلاب'!C22)</f>
        <v/>
      </c>
      <c r="D27" s="154" t="str">
        <f>IF('صحة القراءة 40'!P24=0,"0",'صحة القراءة 40'!P24)</f>
        <v>0</v>
      </c>
      <c r="E27" s="154" t="str">
        <f>IF('الترتيل 10 درجات'!P24=0,"0",'الترتيل 10 درجات'!P24)</f>
        <v>0</v>
      </c>
      <c r="F27" s="154" t="str">
        <f>IF('تطبيق التجويد 10 درجات'!P24=0,"0",'تطبيق التجويد 10 درجات'!P24)</f>
        <v>0</v>
      </c>
      <c r="G27" s="165" t="str">
        <f>IF('الانطلاق في القراءة 10 درجات'!P23=0,"0",'الانطلاق في القراءة 10 درجات'!P23)</f>
        <v>0</v>
      </c>
      <c r="H27" s="154" t="str">
        <f>IF('الحفظ 25 درجة'!P23=0,"0",'الحفظ 25 درجة'!P23)</f>
        <v>0</v>
      </c>
      <c r="I27" s="220" t="str">
        <f>IF('الحضور 5 درجات'!BV24=0,"0",'الحضور 5 درجات'!BV24)</f>
        <v>0</v>
      </c>
      <c r="J27" s="136">
        <f t="shared" si="0"/>
        <v>0</v>
      </c>
      <c r="K27" s="220" t="str">
        <f>IF('الحضور 5 درجات'!BS24=0,"0",'الحضور 5 درجات'!BS24)</f>
        <v>0</v>
      </c>
      <c r="L27" s="158">
        <f t="shared" si="1"/>
        <v>0</v>
      </c>
      <c r="N27" s="4">
        <f t="shared" si="2"/>
        <v>0</v>
      </c>
      <c r="O27" s="86">
        <f t="shared" si="3"/>
        <v>0</v>
      </c>
    </row>
    <row r="28" spans="1:15" ht="24" customHeight="1" thickBot="1">
      <c r="A28" s="151" t="str">
        <f>CONCATENATE('بيانات أولية وأسماء الطلاب'!A23)</f>
        <v>17</v>
      </c>
      <c r="B28" s="154" t="str">
        <f>CONCATENATE('بيانات أولية وأسماء الطلاب'!B23)</f>
        <v/>
      </c>
      <c r="C28" s="154" t="str">
        <f>CONCATENATE('بيانات أولية وأسماء الطلاب'!C23)</f>
        <v/>
      </c>
      <c r="D28" s="154" t="str">
        <f>IF('صحة القراءة 40'!P25=0,"0",'صحة القراءة 40'!P25)</f>
        <v>0</v>
      </c>
      <c r="E28" s="154" t="str">
        <f>IF('الترتيل 10 درجات'!P25=0,"0",'الترتيل 10 درجات'!P25)</f>
        <v>0</v>
      </c>
      <c r="F28" s="154" t="str">
        <f>IF('تطبيق التجويد 10 درجات'!P25=0,"0",'تطبيق التجويد 10 درجات'!P25)</f>
        <v>0</v>
      </c>
      <c r="G28" s="165" t="str">
        <f>IF('الانطلاق في القراءة 10 درجات'!P24=0,"0",'الانطلاق في القراءة 10 درجات'!P24)</f>
        <v>0</v>
      </c>
      <c r="H28" s="154" t="str">
        <f>IF('الحفظ 25 درجة'!P24=0,"0",'الحفظ 25 درجة'!P24)</f>
        <v>0</v>
      </c>
      <c r="I28" s="220" t="str">
        <f>IF('الحضور 5 درجات'!BV25=0,"0",'الحضور 5 درجات'!BV25)</f>
        <v>0</v>
      </c>
      <c r="J28" s="136">
        <f t="shared" si="0"/>
        <v>0</v>
      </c>
      <c r="K28" s="220" t="str">
        <f>IF('الحضور 5 درجات'!BS25=0,"0",'الحضور 5 درجات'!BS25)</f>
        <v>0</v>
      </c>
      <c r="L28" s="158">
        <f t="shared" si="1"/>
        <v>0</v>
      </c>
      <c r="N28" s="4">
        <f t="shared" si="2"/>
        <v>0</v>
      </c>
      <c r="O28" s="86">
        <f t="shared" si="3"/>
        <v>0</v>
      </c>
    </row>
    <row r="29" spans="1:15" ht="24" customHeight="1" thickBot="1">
      <c r="A29" s="151" t="str">
        <f>CONCATENATE('بيانات أولية وأسماء الطلاب'!A24)</f>
        <v>18</v>
      </c>
      <c r="B29" s="154" t="str">
        <f>CONCATENATE('بيانات أولية وأسماء الطلاب'!B24)</f>
        <v/>
      </c>
      <c r="C29" s="154" t="str">
        <f>CONCATENATE('بيانات أولية وأسماء الطلاب'!C24)</f>
        <v/>
      </c>
      <c r="D29" s="154" t="str">
        <f>IF('صحة القراءة 40'!P26=0,"0",'صحة القراءة 40'!P26)</f>
        <v>0</v>
      </c>
      <c r="E29" s="154" t="str">
        <f>IF('الترتيل 10 درجات'!P26=0,"0",'الترتيل 10 درجات'!P26)</f>
        <v>0</v>
      </c>
      <c r="F29" s="154" t="str">
        <f>IF('تطبيق التجويد 10 درجات'!P26=0,"0",'تطبيق التجويد 10 درجات'!P26)</f>
        <v>0</v>
      </c>
      <c r="G29" s="165" t="str">
        <f>IF('الانطلاق في القراءة 10 درجات'!P25=0,"0",'الانطلاق في القراءة 10 درجات'!P25)</f>
        <v>0</v>
      </c>
      <c r="H29" s="154" t="str">
        <f>IF('الحفظ 25 درجة'!P25=0,"0",'الحفظ 25 درجة'!P25)</f>
        <v>0</v>
      </c>
      <c r="I29" s="220" t="str">
        <f>IF('الحضور 5 درجات'!BV26=0,"0",'الحضور 5 درجات'!BV26)</f>
        <v>0</v>
      </c>
      <c r="J29" s="136">
        <f t="shared" si="0"/>
        <v>0</v>
      </c>
      <c r="K29" s="220" t="str">
        <f>IF('الحضور 5 درجات'!BS26=0,"0",'الحضور 5 درجات'!BS26)</f>
        <v>0</v>
      </c>
      <c r="L29" s="158">
        <f t="shared" si="1"/>
        <v>0</v>
      </c>
      <c r="N29" s="4">
        <f t="shared" si="2"/>
        <v>0</v>
      </c>
      <c r="O29" s="86">
        <f t="shared" si="3"/>
        <v>0</v>
      </c>
    </row>
    <row r="30" spans="1:15" ht="24" customHeight="1" thickBot="1">
      <c r="A30" s="151" t="str">
        <f>CONCATENATE('بيانات أولية وأسماء الطلاب'!A25)</f>
        <v>19</v>
      </c>
      <c r="B30" s="154" t="str">
        <f>CONCATENATE('بيانات أولية وأسماء الطلاب'!B25)</f>
        <v/>
      </c>
      <c r="C30" s="154" t="str">
        <f>CONCATENATE('بيانات أولية وأسماء الطلاب'!C25)</f>
        <v/>
      </c>
      <c r="D30" s="154" t="str">
        <f>IF('صحة القراءة 40'!P27=0,"0",'صحة القراءة 40'!P27)</f>
        <v>0</v>
      </c>
      <c r="E30" s="154" t="str">
        <f>IF('الترتيل 10 درجات'!P27=0,"0",'الترتيل 10 درجات'!P27)</f>
        <v>0</v>
      </c>
      <c r="F30" s="154" t="str">
        <f>IF('تطبيق التجويد 10 درجات'!P27=0,"0",'تطبيق التجويد 10 درجات'!P27)</f>
        <v>0</v>
      </c>
      <c r="G30" s="165" t="str">
        <f>IF('الانطلاق في القراءة 10 درجات'!P26=0,"0",'الانطلاق في القراءة 10 درجات'!P26)</f>
        <v>0</v>
      </c>
      <c r="H30" s="154" t="str">
        <f>IF('الحفظ 25 درجة'!P26=0,"0",'الحفظ 25 درجة'!P26)</f>
        <v>0</v>
      </c>
      <c r="I30" s="220" t="str">
        <f>IF('الحضور 5 درجات'!BV27=0,"0",'الحضور 5 درجات'!BV27)</f>
        <v>0</v>
      </c>
      <c r="J30" s="136">
        <f t="shared" si="0"/>
        <v>0</v>
      </c>
      <c r="K30" s="220" t="str">
        <f>IF('الحضور 5 درجات'!BS27=0,"0",'الحضور 5 درجات'!BS27)</f>
        <v>0</v>
      </c>
      <c r="L30" s="158">
        <f t="shared" si="1"/>
        <v>0</v>
      </c>
      <c r="N30" s="4">
        <f t="shared" si="2"/>
        <v>0</v>
      </c>
      <c r="O30" s="86">
        <f t="shared" si="3"/>
        <v>0</v>
      </c>
    </row>
    <row r="31" spans="1:15" ht="24" customHeight="1" thickBot="1">
      <c r="A31" s="151" t="str">
        <f>CONCATENATE('بيانات أولية وأسماء الطلاب'!A26)</f>
        <v>20</v>
      </c>
      <c r="B31" s="154" t="str">
        <f>CONCATENATE('بيانات أولية وأسماء الطلاب'!B26)</f>
        <v/>
      </c>
      <c r="C31" s="154" t="str">
        <f>CONCATENATE('بيانات أولية وأسماء الطلاب'!C26)</f>
        <v/>
      </c>
      <c r="D31" s="154" t="str">
        <f>IF('صحة القراءة 40'!P28=0,"0",'صحة القراءة 40'!P28)</f>
        <v>0</v>
      </c>
      <c r="E31" s="154" t="str">
        <f>IF('الترتيل 10 درجات'!P28=0,"0",'الترتيل 10 درجات'!P28)</f>
        <v>0</v>
      </c>
      <c r="F31" s="154" t="str">
        <f>IF('تطبيق التجويد 10 درجات'!P28=0,"0",'تطبيق التجويد 10 درجات'!P28)</f>
        <v>0</v>
      </c>
      <c r="G31" s="165" t="str">
        <f>IF('الانطلاق في القراءة 10 درجات'!P27=0,"0",'الانطلاق في القراءة 10 درجات'!P27)</f>
        <v>0</v>
      </c>
      <c r="H31" s="154" t="str">
        <f>IF('الحفظ 25 درجة'!P27=0,"0",'الحفظ 25 درجة'!P27)</f>
        <v>0</v>
      </c>
      <c r="I31" s="220" t="str">
        <f>IF('الحضور 5 درجات'!BV28=0,"0",'الحضور 5 درجات'!BV28)</f>
        <v>0</v>
      </c>
      <c r="J31" s="136">
        <f t="shared" si="0"/>
        <v>0</v>
      </c>
      <c r="K31" s="220" t="str">
        <f>IF('الحضور 5 درجات'!BS28=0,"0",'الحضور 5 درجات'!BS28)</f>
        <v>0</v>
      </c>
      <c r="L31" s="158">
        <f t="shared" si="1"/>
        <v>0</v>
      </c>
      <c r="N31" s="4">
        <f t="shared" si="2"/>
        <v>0</v>
      </c>
      <c r="O31" s="86">
        <f t="shared" si="3"/>
        <v>0</v>
      </c>
    </row>
    <row r="32" spans="1:15" ht="24" customHeight="1" thickBot="1">
      <c r="A32" s="151" t="str">
        <f>CONCATENATE('بيانات أولية وأسماء الطلاب'!A27)</f>
        <v>21</v>
      </c>
      <c r="B32" s="154" t="str">
        <f>CONCATENATE('بيانات أولية وأسماء الطلاب'!B27)</f>
        <v/>
      </c>
      <c r="C32" s="154" t="str">
        <f>CONCATENATE('بيانات أولية وأسماء الطلاب'!C27)</f>
        <v/>
      </c>
      <c r="D32" s="154" t="str">
        <f>IF('صحة القراءة 40'!P29=0,"0",'صحة القراءة 40'!P29)</f>
        <v>0</v>
      </c>
      <c r="E32" s="154" t="str">
        <f>IF('الترتيل 10 درجات'!P29=0,"0",'الترتيل 10 درجات'!P29)</f>
        <v>0</v>
      </c>
      <c r="F32" s="154" t="str">
        <f>IF('تطبيق التجويد 10 درجات'!P29=0,"0",'تطبيق التجويد 10 درجات'!P29)</f>
        <v>0</v>
      </c>
      <c r="G32" s="165" t="str">
        <f>IF('الانطلاق في القراءة 10 درجات'!P28=0,"0",'الانطلاق في القراءة 10 درجات'!P28)</f>
        <v>0</v>
      </c>
      <c r="H32" s="154" t="str">
        <f>IF('الحفظ 25 درجة'!P28=0,"0",'الحفظ 25 درجة'!P28)</f>
        <v>0</v>
      </c>
      <c r="I32" s="220" t="str">
        <f>IF('الحضور 5 درجات'!BV29=0,"0",'الحضور 5 درجات'!BV29)</f>
        <v>0</v>
      </c>
      <c r="J32" s="136">
        <f t="shared" si="0"/>
        <v>0</v>
      </c>
      <c r="K32" s="220" t="str">
        <f>IF('الحضور 5 درجات'!BS29=0,"0",'الحضور 5 درجات'!BS29)</f>
        <v>0</v>
      </c>
      <c r="L32" s="158">
        <f t="shared" si="1"/>
        <v>0</v>
      </c>
      <c r="N32" s="4">
        <f t="shared" si="2"/>
        <v>0</v>
      </c>
      <c r="O32" s="86">
        <f t="shared" si="3"/>
        <v>0</v>
      </c>
    </row>
    <row r="33" spans="1:15" ht="24" customHeight="1" thickBot="1">
      <c r="A33" s="151" t="str">
        <f>CONCATENATE('بيانات أولية وأسماء الطلاب'!A28)</f>
        <v>22</v>
      </c>
      <c r="B33" s="154" t="str">
        <f>CONCATENATE('بيانات أولية وأسماء الطلاب'!B28)</f>
        <v/>
      </c>
      <c r="C33" s="154" t="str">
        <f>CONCATENATE('بيانات أولية وأسماء الطلاب'!C28)</f>
        <v/>
      </c>
      <c r="D33" s="154" t="str">
        <f>IF('صحة القراءة 40'!P30=0,"0",'صحة القراءة 40'!P30)</f>
        <v>0</v>
      </c>
      <c r="E33" s="154" t="str">
        <f>IF('الترتيل 10 درجات'!P30=0,"0",'الترتيل 10 درجات'!P30)</f>
        <v>0</v>
      </c>
      <c r="F33" s="154" t="str">
        <f>IF('تطبيق التجويد 10 درجات'!P30=0,"0",'تطبيق التجويد 10 درجات'!P30)</f>
        <v>0</v>
      </c>
      <c r="G33" s="165" t="str">
        <f>IF('الانطلاق في القراءة 10 درجات'!P29=0,"0",'الانطلاق في القراءة 10 درجات'!P29)</f>
        <v>0</v>
      </c>
      <c r="H33" s="154" t="str">
        <f>IF('الحفظ 25 درجة'!P29=0,"0",'الحفظ 25 درجة'!P29)</f>
        <v>0</v>
      </c>
      <c r="I33" s="220" t="str">
        <f>IF('الحضور 5 درجات'!BV30=0,"0",'الحضور 5 درجات'!BV30)</f>
        <v>0</v>
      </c>
      <c r="J33" s="136">
        <f t="shared" si="0"/>
        <v>0</v>
      </c>
      <c r="K33" s="220" t="str">
        <f>IF('الحضور 5 درجات'!BS30=0,"0",'الحضور 5 درجات'!BS30)</f>
        <v>0</v>
      </c>
      <c r="L33" s="158">
        <f t="shared" si="1"/>
        <v>0</v>
      </c>
      <c r="N33" s="4">
        <f t="shared" si="2"/>
        <v>0</v>
      </c>
      <c r="O33" s="86">
        <f t="shared" si="3"/>
        <v>0</v>
      </c>
    </row>
    <row r="34" spans="1:15" ht="24" customHeight="1" thickBot="1">
      <c r="A34" s="151" t="str">
        <f>CONCATENATE('بيانات أولية وأسماء الطلاب'!A29)</f>
        <v>23</v>
      </c>
      <c r="B34" s="154" t="str">
        <f>CONCATENATE('بيانات أولية وأسماء الطلاب'!B29)</f>
        <v/>
      </c>
      <c r="C34" s="154" t="str">
        <f>CONCATENATE('بيانات أولية وأسماء الطلاب'!C29)</f>
        <v/>
      </c>
      <c r="D34" s="154" t="str">
        <f>IF('صحة القراءة 40'!P31=0,"0",'صحة القراءة 40'!P31)</f>
        <v>0</v>
      </c>
      <c r="E34" s="154" t="str">
        <f>IF('الترتيل 10 درجات'!P31=0,"0",'الترتيل 10 درجات'!P31)</f>
        <v>0</v>
      </c>
      <c r="F34" s="154" t="str">
        <f>IF('تطبيق التجويد 10 درجات'!P31=0,"0",'تطبيق التجويد 10 درجات'!P31)</f>
        <v>0</v>
      </c>
      <c r="G34" s="165" t="str">
        <f>IF('الانطلاق في القراءة 10 درجات'!P30=0,"0",'الانطلاق في القراءة 10 درجات'!P30)</f>
        <v>0</v>
      </c>
      <c r="H34" s="154" t="str">
        <f>IF('الحفظ 25 درجة'!P30=0,"0",'الحفظ 25 درجة'!P30)</f>
        <v>0</v>
      </c>
      <c r="I34" s="220" t="str">
        <f>IF('الحضور 5 درجات'!BV31=0,"0",'الحضور 5 درجات'!BV31)</f>
        <v>0</v>
      </c>
      <c r="J34" s="136">
        <f t="shared" si="0"/>
        <v>0</v>
      </c>
      <c r="K34" s="220" t="str">
        <f>IF('الحضور 5 درجات'!BS31=0,"0",'الحضور 5 درجات'!BS31)</f>
        <v>0</v>
      </c>
      <c r="L34" s="158">
        <f t="shared" si="1"/>
        <v>0</v>
      </c>
      <c r="N34" s="4">
        <f t="shared" si="2"/>
        <v>0</v>
      </c>
      <c r="O34" s="86">
        <f t="shared" si="3"/>
        <v>0</v>
      </c>
    </row>
    <row r="35" spans="1:15" ht="24" customHeight="1" thickBot="1">
      <c r="A35" s="151" t="str">
        <f>CONCATENATE('بيانات أولية وأسماء الطلاب'!A30)</f>
        <v>24</v>
      </c>
      <c r="B35" s="154" t="str">
        <f>CONCATENATE('بيانات أولية وأسماء الطلاب'!B30)</f>
        <v/>
      </c>
      <c r="C35" s="154" t="str">
        <f>CONCATENATE('بيانات أولية وأسماء الطلاب'!C30)</f>
        <v/>
      </c>
      <c r="D35" s="154" t="str">
        <f>IF('صحة القراءة 40'!P32=0,"0",'صحة القراءة 40'!P32)</f>
        <v>0</v>
      </c>
      <c r="E35" s="154" t="str">
        <f>IF('الترتيل 10 درجات'!P32=0,"0",'الترتيل 10 درجات'!P32)</f>
        <v>0</v>
      </c>
      <c r="F35" s="154" t="str">
        <f>IF('تطبيق التجويد 10 درجات'!P32=0,"0",'تطبيق التجويد 10 درجات'!P32)</f>
        <v>0</v>
      </c>
      <c r="G35" s="165" t="str">
        <f>IF('الانطلاق في القراءة 10 درجات'!P31=0,"0",'الانطلاق في القراءة 10 درجات'!P31)</f>
        <v>0</v>
      </c>
      <c r="H35" s="154" t="str">
        <f>IF('الحفظ 25 درجة'!P31=0,"0",'الحفظ 25 درجة'!P31)</f>
        <v>0</v>
      </c>
      <c r="I35" s="220" t="str">
        <f>IF('الحضور 5 درجات'!BV32=0,"0",'الحضور 5 درجات'!BV32)</f>
        <v>0</v>
      </c>
      <c r="J35" s="136">
        <f t="shared" si="0"/>
        <v>0</v>
      </c>
      <c r="K35" s="220" t="str">
        <f>IF('الحضور 5 درجات'!BS32=0,"0",'الحضور 5 درجات'!BS32)</f>
        <v>0</v>
      </c>
      <c r="L35" s="158">
        <f t="shared" si="1"/>
        <v>0</v>
      </c>
      <c r="N35" s="4">
        <f t="shared" si="2"/>
        <v>0</v>
      </c>
      <c r="O35" s="86">
        <f t="shared" si="3"/>
        <v>0</v>
      </c>
    </row>
    <row r="36" spans="1:15" ht="24" customHeight="1" thickBot="1">
      <c r="A36" s="151" t="str">
        <f>CONCATENATE('بيانات أولية وأسماء الطلاب'!A31)</f>
        <v>25</v>
      </c>
      <c r="B36" s="154" t="str">
        <f>CONCATENATE('بيانات أولية وأسماء الطلاب'!B31)</f>
        <v/>
      </c>
      <c r="C36" s="154" t="str">
        <f>CONCATENATE('بيانات أولية وأسماء الطلاب'!C31)</f>
        <v/>
      </c>
      <c r="D36" s="154" t="str">
        <f>IF('صحة القراءة 40'!P33=0,"0",'صحة القراءة 40'!P33)</f>
        <v>0</v>
      </c>
      <c r="E36" s="154" t="str">
        <f>IF('الترتيل 10 درجات'!P33=0,"0",'الترتيل 10 درجات'!P33)</f>
        <v>0</v>
      </c>
      <c r="F36" s="154" t="str">
        <f>IF('تطبيق التجويد 10 درجات'!P33=0,"0",'تطبيق التجويد 10 درجات'!P33)</f>
        <v>0</v>
      </c>
      <c r="G36" s="165" t="str">
        <f>IF('الانطلاق في القراءة 10 درجات'!P32=0,"0",'الانطلاق في القراءة 10 درجات'!P32)</f>
        <v>0</v>
      </c>
      <c r="H36" s="154" t="str">
        <f>IF('الحفظ 25 درجة'!P32=0,"0",'الحفظ 25 درجة'!P32)</f>
        <v>0</v>
      </c>
      <c r="I36" s="220" t="str">
        <f>IF('الحضور 5 درجات'!BV33=0,"0",'الحضور 5 درجات'!BV33)</f>
        <v>0</v>
      </c>
      <c r="J36" s="136">
        <f t="shared" si="0"/>
        <v>0</v>
      </c>
      <c r="K36" s="220" t="str">
        <f>IF('الحضور 5 درجات'!BS33=0,"0",'الحضور 5 درجات'!BS33)</f>
        <v>0</v>
      </c>
      <c r="L36" s="158">
        <f t="shared" si="1"/>
        <v>0</v>
      </c>
      <c r="N36" s="4">
        <f t="shared" si="2"/>
        <v>0</v>
      </c>
      <c r="O36" s="86">
        <f t="shared" si="3"/>
        <v>0</v>
      </c>
    </row>
    <row r="37" spans="1:15" ht="24" customHeight="1" thickBot="1">
      <c r="A37" s="151" t="str">
        <f>CONCATENATE('بيانات أولية وأسماء الطلاب'!A32)</f>
        <v>26</v>
      </c>
      <c r="B37" s="154" t="str">
        <f>CONCATENATE('بيانات أولية وأسماء الطلاب'!B32)</f>
        <v/>
      </c>
      <c r="C37" s="154" t="str">
        <f>CONCATENATE('بيانات أولية وأسماء الطلاب'!C32)</f>
        <v/>
      </c>
      <c r="D37" s="154" t="str">
        <f>IF('صحة القراءة 40'!P34=0,"0",'صحة القراءة 40'!P34)</f>
        <v>0</v>
      </c>
      <c r="E37" s="154" t="str">
        <f>IF('الترتيل 10 درجات'!P34=0,"0",'الترتيل 10 درجات'!P34)</f>
        <v>0</v>
      </c>
      <c r="F37" s="154" t="str">
        <f>IF('تطبيق التجويد 10 درجات'!P34=0,"0",'تطبيق التجويد 10 درجات'!P34)</f>
        <v>0</v>
      </c>
      <c r="G37" s="165" t="str">
        <f>IF('الانطلاق في القراءة 10 درجات'!P33=0,"0",'الانطلاق في القراءة 10 درجات'!P33)</f>
        <v>0</v>
      </c>
      <c r="H37" s="154" t="str">
        <f>IF('الحفظ 25 درجة'!P33=0,"0",'الحفظ 25 درجة'!P33)</f>
        <v>0</v>
      </c>
      <c r="I37" s="220" t="str">
        <f>IF('الحضور 5 درجات'!BV34=0,"0",'الحضور 5 درجات'!BV34)</f>
        <v>0</v>
      </c>
      <c r="J37" s="136">
        <f t="shared" si="0"/>
        <v>0</v>
      </c>
      <c r="K37" s="220" t="str">
        <f>IF('الحضور 5 درجات'!BS34=0,"0",'الحضور 5 درجات'!BS34)</f>
        <v>0</v>
      </c>
      <c r="L37" s="158">
        <f t="shared" si="1"/>
        <v>0</v>
      </c>
      <c r="N37" s="4">
        <f t="shared" si="2"/>
        <v>0</v>
      </c>
      <c r="O37" s="86">
        <f t="shared" si="3"/>
        <v>0</v>
      </c>
    </row>
    <row r="38" spans="1:15" ht="24" customHeight="1" thickBot="1">
      <c r="A38" s="151" t="str">
        <f>CONCATENATE('بيانات أولية وأسماء الطلاب'!A33)</f>
        <v>27</v>
      </c>
      <c r="B38" s="154" t="str">
        <f>CONCATENATE('بيانات أولية وأسماء الطلاب'!B33)</f>
        <v/>
      </c>
      <c r="C38" s="154" t="str">
        <f>CONCATENATE('بيانات أولية وأسماء الطلاب'!C33)</f>
        <v/>
      </c>
      <c r="D38" s="154" t="str">
        <f>IF('صحة القراءة 40'!P35=0,"0",'صحة القراءة 40'!P35)</f>
        <v>0</v>
      </c>
      <c r="E38" s="154" t="str">
        <f>IF('الترتيل 10 درجات'!P35=0,"0",'الترتيل 10 درجات'!P35)</f>
        <v>0</v>
      </c>
      <c r="F38" s="154" t="str">
        <f>IF('تطبيق التجويد 10 درجات'!P35=0,"0",'تطبيق التجويد 10 درجات'!P35)</f>
        <v>0</v>
      </c>
      <c r="G38" s="165" t="str">
        <f>IF('الانطلاق في القراءة 10 درجات'!P34=0,"0",'الانطلاق في القراءة 10 درجات'!P34)</f>
        <v>0</v>
      </c>
      <c r="H38" s="154" t="str">
        <f>IF('الحفظ 25 درجة'!P34=0,"0",'الحفظ 25 درجة'!P34)</f>
        <v>0</v>
      </c>
      <c r="I38" s="220" t="str">
        <f>IF('الحضور 5 درجات'!BV35=0,"0",'الحضور 5 درجات'!BV35)</f>
        <v>0</v>
      </c>
      <c r="J38" s="136">
        <f t="shared" si="0"/>
        <v>0</v>
      </c>
      <c r="K38" s="220" t="str">
        <f>IF('الحضور 5 درجات'!BS35=0,"0",'الحضور 5 درجات'!BS35)</f>
        <v>0</v>
      </c>
      <c r="L38" s="158">
        <f t="shared" si="1"/>
        <v>0</v>
      </c>
      <c r="N38" s="4">
        <f t="shared" si="2"/>
        <v>0</v>
      </c>
      <c r="O38" s="86">
        <f t="shared" si="3"/>
        <v>0</v>
      </c>
    </row>
    <row r="39" spans="1:15" ht="24" customHeight="1" thickBot="1">
      <c r="A39" s="151" t="str">
        <f>CONCATENATE('بيانات أولية وأسماء الطلاب'!A34)</f>
        <v>28</v>
      </c>
      <c r="B39" s="154" t="str">
        <f>CONCATENATE('بيانات أولية وأسماء الطلاب'!B34)</f>
        <v/>
      </c>
      <c r="C39" s="154" t="str">
        <f>CONCATENATE('بيانات أولية وأسماء الطلاب'!C34)</f>
        <v/>
      </c>
      <c r="D39" s="154" t="str">
        <f>IF('صحة القراءة 40'!P36=0,"0",'صحة القراءة 40'!P36)</f>
        <v>0</v>
      </c>
      <c r="E39" s="154" t="str">
        <f>IF('الترتيل 10 درجات'!P36=0,"0",'الترتيل 10 درجات'!P36)</f>
        <v>0</v>
      </c>
      <c r="F39" s="154" t="str">
        <f>IF('تطبيق التجويد 10 درجات'!P36=0,"0",'تطبيق التجويد 10 درجات'!P36)</f>
        <v>0</v>
      </c>
      <c r="G39" s="165" t="str">
        <f>IF('الانطلاق في القراءة 10 درجات'!P35=0,"0",'الانطلاق في القراءة 10 درجات'!P35)</f>
        <v>0</v>
      </c>
      <c r="H39" s="154" t="str">
        <f>IF('الحفظ 25 درجة'!P35=0,"0",'الحفظ 25 درجة'!P35)</f>
        <v>0</v>
      </c>
      <c r="I39" s="220" t="str">
        <f>IF('الحضور 5 درجات'!BV36=0,"0",'الحضور 5 درجات'!BV36)</f>
        <v>0</v>
      </c>
      <c r="J39" s="136">
        <f t="shared" si="0"/>
        <v>0</v>
      </c>
      <c r="K39" s="220" t="str">
        <f>IF('الحضور 5 درجات'!BS36=0,"0",'الحضور 5 درجات'!BS36)</f>
        <v>0</v>
      </c>
      <c r="L39" s="158">
        <f t="shared" si="1"/>
        <v>0</v>
      </c>
      <c r="N39" s="4">
        <f t="shared" si="2"/>
        <v>0</v>
      </c>
      <c r="O39" s="86">
        <f t="shared" si="3"/>
        <v>0</v>
      </c>
    </row>
    <row r="40" spans="1:15" ht="24" customHeight="1" thickBot="1">
      <c r="A40" s="151" t="str">
        <f>CONCATENATE('بيانات أولية وأسماء الطلاب'!A35)</f>
        <v>29</v>
      </c>
      <c r="B40" s="154" t="str">
        <f>CONCATENATE('بيانات أولية وأسماء الطلاب'!B35)</f>
        <v/>
      </c>
      <c r="C40" s="154" t="str">
        <f>CONCATENATE('بيانات أولية وأسماء الطلاب'!C35)</f>
        <v/>
      </c>
      <c r="D40" s="154" t="str">
        <f>IF('صحة القراءة 40'!P37=0,"0",'صحة القراءة 40'!P37)</f>
        <v>0</v>
      </c>
      <c r="E40" s="154" t="str">
        <f>IF('الترتيل 10 درجات'!P37=0,"0",'الترتيل 10 درجات'!P37)</f>
        <v>0</v>
      </c>
      <c r="F40" s="154" t="str">
        <f>IF('تطبيق التجويد 10 درجات'!P37=0,"0",'تطبيق التجويد 10 درجات'!P37)</f>
        <v>0</v>
      </c>
      <c r="G40" s="165" t="str">
        <f>IF('الانطلاق في القراءة 10 درجات'!P36=0,"0",'الانطلاق في القراءة 10 درجات'!P36)</f>
        <v>0</v>
      </c>
      <c r="H40" s="154" t="str">
        <f>IF('الحفظ 25 درجة'!P36=0,"0",'الحفظ 25 درجة'!P36)</f>
        <v>0</v>
      </c>
      <c r="I40" s="220" t="str">
        <f>IF('الحضور 5 درجات'!BV37=0,"0",'الحضور 5 درجات'!BV37)</f>
        <v>0</v>
      </c>
      <c r="J40" s="136">
        <f t="shared" si="0"/>
        <v>0</v>
      </c>
      <c r="K40" s="220" t="str">
        <f>IF('الحضور 5 درجات'!BS37=0,"0",'الحضور 5 درجات'!BS37)</f>
        <v>0</v>
      </c>
      <c r="L40" s="158">
        <f t="shared" si="1"/>
        <v>0</v>
      </c>
      <c r="N40" s="4">
        <f t="shared" si="2"/>
        <v>0</v>
      </c>
      <c r="O40" s="86">
        <f t="shared" si="3"/>
        <v>0</v>
      </c>
    </row>
    <row r="41" spans="1:15" ht="24" customHeight="1" thickBot="1">
      <c r="A41" s="151" t="str">
        <f>CONCATENATE('بيانات أولية وأسماء الطلاب'!A36)</f>
        <v>30</v>
      </c>
      <c r="B41" s="154" t="str">
        <f>CONCATENATE('بيانات أولية وأسماء الطلاب'!B36)</f>
        <v/>
      </c>
      <c r="C41" s="154" t="str">
        <f>CONCATENATE('بيانات أولية وأسماء الطلاب'!C36)</f>
        <v/>
      </c>
      <c r="D41" s="154" t="str">
        <f>IF('صحة القراءة 40'!P38=0,"0",'صحة القراءة 40'!P38)</f>
        <v>0</v>
      </c>
      <c r="E41" s="154" t="str">
        <f>IF('الترتيل 10 درجات'!P38=0,"0",'الترتيل 10 درجات'!P38)</f>
        <v>0</v>
      </c>
      <c r="F41" s="154" t="str">
        <f>IF('تطبيق التجويد 10 درجات'!P38=0,"0",'تطبيق التجويد 10 درجات'!P38)</f>
        <v>0</v>
      </c>
      <c r="G41" s="165" t="str">
        <f>IF('الانطلاق في القراءة 10 درجات'!P37=0,"0",'الانطلاق في القراءة 10 درجات'!P37)</f>
        <v>0</v>
      </c>
      <c r="H41" s="154" t="str">
        <f>IF('الحفظ 25 درجة'!P37=0,"0",'الحفظ 25 درجة'!P37)</f>
        <v>0</v>
      </c>
      <c r="I41" s="220" t="str">
        <f>IF('الحضور 5 درجات'!BV38=0,"0",'الحضور 5 درجات'!BV38)</f>
        <v>0</v>
      </c>
      <c r="J41" s="136">
        <f t="shared" si="0"/>
        <v>0</v>
      </c>
      <c r="K41" s="220" t="str">
        <f>IF('الحضور 5 درجات'!BS38=0,"0",'الحضور 5 درجات'!BS38)</f>
        <v>0</v>
      </c>
      <c r="L41" s="158">
        <f t="shared" si="1"/>
        <v>0</v>
      </c>
      <c r="N41" s="4">
        <f t="shared" si="2"/>
        <v>0</v>
      </c>
      <c r="O41" s="86">
        <f t="shared" si="3"/>
        <v>0</v>
      </c>
    </row>
    <row r="42" spans="1:15" ht="24" customHeight="1" thickBot="1">
      <c r="A42" s="151" t="str">
        <f>CONCATENATE('بيانات أولية وأسماء الطلاب'!A37)</f>
        <v>31</v>
      </c>
      <c r="B42" s="154" t="str">
        <f>CONCATENATE('بيانات أولية وأسماء الطلاب'!B37)</f>
        <v/>
      </c>
      <c r="C42" s="154" t="str">
        <f>CONCATENATE('بيانات أولية وأسماء الطلاب'!C37)</f>
        <v/>
      </c>
      <c r="D42" s="154" t="str">
        <f>IF('صحة القراءة 40'!P39=0,"0",'صحة القراءة 40'!P39)</f>
        <v>0</v>
      </c>
      <c r="E42" s="154" t="str">
        <f>IF('الترتيل 10 درجات'!P39=0,"0",'الترتيل 10 درجات'!P39)</f>
        <v>0</v>
      </c>
      <c r="F42" s="154" t="str">
        <f>IF('تطبيق التجويد 10 درجات'!P39=0,"0",'تطبيق التجويد 10 درجات'!P39)</f>
        <v>0</v>
      </c>
      <c r="G42" s="165" t="str">
        <f>IF('الانطلاق في القراءة 10 درجات'!P38=0,"0",'الانطلاق في القراءة 10 درجات'!P38)</f>
        <v>0</v>
      </c>
      <c r="H42" s="154" t="str">
        <f>IF('الحفظ 25 درجة'!P38=0,"0",'الحفظ 25 درجة'!P38)</f>
        <v>0</v>
      </c>
      <c r="I42" s="220" t="str">
        <f>IF('الحضور 5 درجات'!BV39=0,"0",'الحضور 5 درجات'!BV39)</f>
        <v>0</v>
      </c>
      <c r="J42" s="136">
        <f t="shared" si="0"/>
        <v>0</v>
      </c>
      <c r="K42" s="220" t="str">
        <f>IF('الحضور 5 درجات'!BS39=0,"0",'الحضور 5 درجات'!BS39)</f>
        <v>0</v>
      </c>
      <c r="L42" s="158">
        <f t="shared" si="1"/>
        <v>0</v>
      </c>
      <c r="N42" s="4">
        <f t="shared" si="2"/>
        <v>0</v>
      </c>
      <c r="O42" s="86">
        <f t="shared" si="3"/>
        <v>0</v>
      </c>
    </row>
    <row r="43" spans="1:15" ht="24" customHeight="1" thickBot="1">
      <c r="A43" s="151" t="str">
        <f>CONCATENATE('بيانات أولية وأسماء الطلاب'!A38)</f>
        <v>32</v>
      </c>
      <c r="B43" s="154" t="str">
        <f>CONCATENATE('بيانات أولية وأسماء الطلاب'!B38)</f>
        <v/>
      </c>
      <c r="C43" s="154" t="str">
        <f>CONCATENATE('بيانات أولية وأسماء الطلاب'!C38)</f>
        <v/>
      </c>
      <c r="D43" s="154" t="str">
        <f>IF('صحة القراءة 40'!P40=0,"0",'صحة القراءة 40'!P40)</f>
        <v>0</v>
      </c>
      <c r="E43" s="154" t="str">
        <f>IF('الترتيل 10 درجات'!P40=0,"0",'الترتيل 10 درجات'!P40)</f>
        <v>0</v>
      </c>
      <c r="F43" s="154" t="str">
        <f>IF('تطبيق التجويد 10 درجات'!P40=0,"0",'تطبيق التجويد 10 درجات'!P40)</f>
        <v>0</v>
      </c>
      <c r="G43" s="165" t="str">
        <f>IF('الانطلاق في القراءة 10 درجات'!P39=0,"0",'الانطلاق في القراءة 10 درجات'!P39)</f>
        <v>0</v>
      </c>
      <c r="H43" s="154" t="str">
        <f>IF('الحفظ 25 درجة'!P39=0,"0",'الحفظ 25 درجة'!P39)</f>
        <v>0</v>
      </c>
      <c r="I43" s="220" t="str">
        <f>IF('الحضور 5 درجات'!BV40=0,"0",'الحضور 5 درجات'!BV40)</f>
        <v>0</v>
      </c>
      <c r="J43" s="136">
        <f t="shared" si="0"/>
        <v>0</v>
      </c>
      <c r="K43" s="220" t="str">
        <f>IF('الحضور 5 درجات'!BS40=0,"0",'الحضور 5 درجات'!BS40)</f>
        <v>0</v>
      </c>
      <c r="L43" s="158">
        <f t="shared" si="1"/>
        <v>0</v>
      </c>
      <c r="N43" s="4">
        <f t="shared" si="2"/>
        <v>0</v>
      </c>
      <c r="O43" s="86">
        <f t="shared" si="3"/>
        <v>0</v>
      </c>
    </row>
    <row r="44" spans="1:15" ht="24" customHeight="1" thickBot="1">
      <c r="A44" s="151" t="str">
        <f>CONCATENATE('بيانات أولية وأسماء الطلاب'!A39)</f>
        <v>33</v>
      </c>
      <c r="B44" s="154" t="str">
        <f>CONCATENATE('بيانات أولية وأسماء الطلاب'!B39)</f>
        <v/>
      </c>
      <c r="C44" s="154" t="str">
        <f>CONCATENATE('بيانات أولية وأسماء الطلاب'!C39)</f>
        <v/>
      </c>
      <c r="D44" s="154" t="str">
        <f>IF('صحة القراءة 40'!P41=0,"0",'صحة القراءة 40'!P41)</f>
        <v>0</v>
      </c>
      <c r="E44" s="154" t="str">
        <f>IF('الترتيل 10 درجات'!P41=0,"0",'الترتيل 10 درجات'!P41)</f>
        <v>0</v>
      </c>
      <c r="F44" s="154" t="str">
        <f>IF('تطبيق التجويد 10 درجات'!P41=0,"0",'تطبيق التجويد 10 درجات'!P41)</f>
        <v>0</v>
      </c>
      <c r="G44" s="165" t="str">
        <f>IF('الانطلاق في القراءة 10 درجات'!P40=0,"0",'الانطلاق في القراءة 10 درجات'!P40)</f>
        <v>0</v>
      </c>
      <c r="H44" s="154" t="str">
        <f>IF('الحفظ 25 درجة'!P40=0,"0",'الحفظ 25 درجة'!P40)</f>
        <v>0</v>
      </c>
      <c r="I44" s="220" t="str">
        <f>IF('الحضور 5 درجات'!BV41=0,"0",'الحضور 5 درجات'!BV41)</f>
        <v>0</v>
      </c>
      <c r="J44" s="136">
        <f t="shared" si="0"/>
        <v>0</v>
      </c>
      <c r="K44" s="220" t="str">
        <f>IF('الحضور 5 درجات'!BS41=0,"0",'الحضور 5 درجات'!BS41)</f>
        <v>0</v>
      </c>
      <c r="L44" s="158">
        <f t="shared" si="1"/>
        <v>0</v>
      </c>
      <c r="N44" s="4">
        <f t="shared" si="2"/>
        <v>0</v>
      </c>
      <c r="O44" s="86">
        <f t="shared" si="3"/>
        <v>0</v>
      </c>
    </row>
    <row r="45" spans="1:15" ht="24" customHeight="1" thickBot="1">
      <c r="A45" s="151" t="str">
        <f>CONCATENATE('بيانات أولية وأسماء الطلاب'!A40)</f>
        <v>34</v>
      </c>
      <c r="B45" s="154" t="str">
        <f>CONCATENATE('بيانات أولية وأسماء الطلاب'!B40)</f>
        <v/>
      </c>
      <c r="C45" s="154" t="str">
        <f>CONCATENATE('بيانات أولية وأسماء الطلاب'!C40)</f>
        <v/>
      </c>
      <c r="D45" s="154" t="str">
        <f>IF('صحة القراءة 40'!P42=0,"0",'صحة القراءة 40'!P42)</f>
        <v>0</v>
      </c>
      <c r="E45" s="154" t="str">
        <f>IF('الترتيل 10 درجات'!P42=0,"0",'الترتيل 10 درجات'!P42)</f>
        <v>0</v>
      </c>
      <c r="F45" s="154" t="str">
        <f>IF('تطبيق التجويد 10 درجات'!P42=0,"0",'تطبيق التجويد 10 درجات'!P42)</f>
        <v>0</v>
      </c>
      <c r="G45" s="165" t="str">
        <f>IF('الانطلاق في القراءة 10 درجات'!P41=0,"0",'الانطلاق في القراءة 10 درجات'!P41)</f>
        <v>0</v>
      </c>
      <c r="H45" s="154" t="str">
        <f>IF('الحفظ 25 درجة'!P41=0,"0",'الحفظ 25 درجة'!P41)</f>
        <v>0</v>
      </c>
      <c r="I45" s="220" t="str">
        <f>IF('الحضور 5 درجات'!BV42=0,"0",'الحضور 5 درجات'!BV42)</f>
        <v>0</v>
      </c>
      <c r="J45" s="136">
        <f t="shared" si="0"/>
        <v>0</v>
      </c>
      <c r="K45" s="220" t="str">
        <f>IF('الحضور 5 درجات'!BS42=0,"0",'الحضور 5 درجات'!BS42)</f>
        <v>0</v>
      </c>
      <c r="L45" s="158">
        <f t="shared" si="1"/>
        <v>0</v>
      </c>
      <c r="N45" s="4">
        <f t="shared" si="2"/>
        <v>0</v>
      </c>
      <c r="O45" s="86">
        <f t="shared" si="3"/>
        <v>0</v>
      </c>
    </row>
    <row r="46" spans="1:15" ht="24" customHeight="1" thickBot="1">
      <c r="A46" s="152" t="str">
        <f>CONCATENATE('بيانات أولية وأسماء الطلاب'!A41)</f>
        <v>35</v>
      </c>
      <c r="B46" s="155" t="str">
        <f>CONCATENATE('بيانات أولية وأسماء الطلاب'!B41)</f>
        <v/>
      </c>
      <c r="C46" s="155" t="str">
        <f>CONCATENATE('بيانات أولية وأسماء الطلاب'!C41)</f>
        <v/>
      </c>
      <c r="D46" s="155" t="str">
        <f>IF('صحة القراءة 40'!P43=0,"0",'صحة القراءة 40'!P43)</f>
        <v>0</v>
      </c>
      <c r="E46" s="155" t="str">
        <f>IF('الترتيل 10 درجات'!P43=0,"0",'الترتيل 10 درجات'!P43)</f>
        <v>0</v>
      </c>
      <c r="F46" s="155" t="str">
        <f>IF('تطبيق التجويد 10 درجات'!P43=0,"0",'تطبيق التجويد 10 درجات'!P43)</f>
        <v>0</v>
      </c>
      <c r="G46" s="166" t="str">
        <f>IF('الانطلاق في القراءة 10 درجات'!P42=0,"0",'الانطلاق في القراءة 10 درجات'!P42)</f>
        <v>0</v>
      </c>
      <c r="H46" s="155" t="str">
        <f>IF('الحفظ 25 درجة'!P42=0,"0",'الحفظ 25 درجة'!P42)</f>
        <v>0</v>
      </c>
      <c r="I46" s="219" t="str">
        <f>IF('الحضور 5 درجات'!BV43=0,"0",'الحضور 5 درجات'!BV43)</f>
        <v>0</v>
      </c>
      <c r="J46" s="137">
        <f t="shared" si="0"/>
        <v>0</v>
      </c>
      <c r="K46" s="219" t="str">
        <f>IF('الحضور 5 درجات'!BS43=0,"0",'الحضور 5 درجات'!BS43)</f>
        <v>0</v>
      </c>
      <c r="L46" s="160">
        <f t="shared" si="1"/>
        <v>0</v>
      </c>
      <c r="N46" s="4">
        <f t="shared" si="2"/>
        <v>0</v>
      </c>
      <c r="O46" s="86">
        <f t="shared" si="3"/>
        <v>0</v>
      </c>
    </row>
    <row r="48" spans="1:15" ht="27.75" customHeight="1" thickBot="1">
      <c r="B48" s="510" t="s">
        <v>114</v>
      </c>
      <c r="C48" s="510"/>
      <c r="D48" s="510"/>
      <c r="E48" s="510"/>
      <c r="F48" s="510"/>
      <c r="G48" s="510"/>
      <c r="H48" s="510"/>
      <c r="I48" s="510"/>
      <c r="J48" s="510"/>
      <c r="K48" s="510"/>
      <c r="L48" s="510"/>
    </row>
    <row r="49" spans="2:12" ht="20.100000000000001" customHeight="1">
      <c r="B49" s="511" t="s">
        <v>113</v>
      </c>
      <c r="C49" s="512"/>
      <c r="D49" s="239">
        <f>COUNTIFS(D$12:D$46,"&gt;0")</f>
        <v>0</v>
      </c>
      <c r="E49" s="239">
        <f>COUNTIFS(E12:E46,"&gt;0")</f>
        <v>0</v>
      </c>
      <c r="F49" s="239">
        <f>COUNTIFS(F12:F46,"&gt;0")</f>
        <v>0</v>
      </c>
      <c r="G49" s="239">
        <f>COUNTIFS(G12:G46,"&gt;0")</f>
        <v>0</v>
      </c>
      <c r="H49" s="239">
        <f>COUNTIFS(H12:H46,"&gt;0")</f>
        <v>0</v>
      </c>
      <c r="I49" s="239" t="s">
        <v>75</v>
      </c>
      <c r="J49" s="239">
        <f>COUNTIFS(J12:J46,"&gt;0")</f>
        <v>0</v>
      </c>
      <c r="K49" s="239" t="s">
        <v>75</v>
      </c>
      <c r="L49" s="240">
        <f>COUNTIFS(L12:L46,"&gt;0")</f>
        <v>0</v>
      </c>
    </row>
    <row r="50" spans="2:12" ht="20.100000000000001" customHeight="1">
      <c r="B50" s="505" t="s">
        <v>112</v>
      </c>
      <c r="C50" s="506"/>
      <c r="D50" s="241" t="str">
        <f>IF(D49=0,"0",(SUM(D12:D46))/(D49*D11))</f>
        <v>0</v>
      </c>
      <c r="E50" s="241" t="str">
        <f>IF(E49=0,"0",(SUM(E12:E46))/(E49*E11))</f>
        <v>0</v>
      </c>
      <c r="F50" s="241" t="str">
        <f>IF(F49=0,"0",(SUM(F12:F46))/(F49*F11))</f>
        <v>0</v>
      </c>
      <c r="G50" s="241" t="str">
        <f>IF(G49=0,"0",(SUM(G12:G46))/(G49*G11))</f>
        <v>0</v>
      </c>
      <c r="H50" s="241" t="str">
        <f>IF(H49=0,"0",(SUM(H12:H46))/(H49*H11))</f>
        <v>0</v>
      </c>
      <c r="I50" s="241" t="s">
        <v>75</v>
      </c>
      <c r="J50" s="241" t="str">
        <f>IF(J49=0,"0",(SUM(J12:J46))/(J49*J11))</f>
        <v>0</v>
      </c>
      <c r="K50" s="241" t="s">
        <v>75</v>
      </c>
      <c r="L50" s="242" t="str">
        <f>IF(L49=0,"0",(SUM(L12:L46))/(L49*L11))</f>
        <v>0</v>
      </c>
    </row>
    <row r="51" spans="2:12" ht="20.100000000000001" customHeight="1" thickBot="1">
      <c r="B51" s="507" t="s">
        <v>130</v>
      </c>
      <c r="C51" s="508"/>
      <c r="D51" s="243" t="str">
        <f>IF(D49=0,"0",STDEVP(D12:D46))</f>
        <v>0</v>
      </c>
      <c r="E51" s="243" t="str">
        <f t="shared" ref="E51:H51" si="4">IF(E49=0,"0",STDEVP(E12:E46))</f>
        <v>0</v>
      </c>
      <c r="F51" s="243" t="str">
        <f t="shared" si="4"/>
        <v>0</v>
      </c>
      <c r="G51" s="243" t="str">
        <f t="shared" si="4"/>
        <v>0</v>
      </c>
      <c r="H51" s="243" t="str">
        <f t="shared" si="4"/>
        <v>0</v>
      </c>
      <c r="I51" s="243" t="s">
        <v>75</v>
      </c>
      <c r="J51" s="243">
        <f>STDEVP(J12:J46)</f>
        <v>0</v>
      </c>
      <c r="K51" s="243" t="s">
        <v>75</v>
      </c>
      <c r="L51" s="244">
        <f>STDEVP(L12:L46)</f>
        <v>0</v>
      </c>
    </row>
  </sheetData>
  <sheetProtection password="CC7D" sheet="1" objects="1" scenarios="1" selectLockedCells="1"/>
  <mergeCells count="32">
    <mergeCell ref="B50:C50"/>
    <mergeCell ref="B51:C51"/>
    <mergeCell ref="D7:D10"/>
    <mergeCell ref="E7:E10"/>
    <mergeCell ref="J7:J10"/>
    <mergeCell ref="F7:F10"/>
    <mergeCell ref="G7:G10"/>
    <mergeCell ref="B48:L48"/>
    <mergeCell ref="B49:C49"/>
    <mergeCell ref="A1:B1"/>
    <mergeCell ref="A2:B2"/>
    <mergeCell ref="A3:B3"/>
    <mergeCell ref="A4:B4"/>
    <mergeCell ref="B6:B11"/>
    <mergeCell ref="A6:A11"/>
    <mergeCell ref="A5:L5"/>
    <mergeCell ref="C6:C11"/>
    <mergeCell ref="L6:L10"/>
    <mergeCell ref="D6:J6"/>
    <mergeCell ref="I2:L2"/>
    <mergeCell ref="I3:L3"/>
    <mergeCell ref="K6:K10"/>
    <mergeCell ref="I1:L1"/>
    <mergeCell ref="N8:N10"/>
    <mergeCell ref="O8:O10"/>
    <mergeCell ref="I7:I10"/>
    <mergeCell ref="I4:L4"/>
    <mergeCell ref="F1:H1"/>
    <mergeCell ref="F2:H2"/>
    <mergeCell ref="F3:H3"/>
    <mergeCell ref="F4:H4"/>
    <mergeCell ref="H7:H10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90" orientation="landscape" r:id="rId1"/>
  <headerFooter>
    <oddFooter>&amp;Lالتعليم الثانوي نظام المقررات&amp;C &amp;F &amp;P&amp;R&amp;9تصميم وإعداد / فاطمة الكبسي
الإصدار رقم 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K157"/>
  <sheetViews>
    <sheetView rightToLeft="1" workbookViewId="0">
      <selection activeCell="H4" sqref="H4"/>
    </sheetView>
  </sheetViews>
  <sheetFormatPr defaultRowHeight="14.25"/>
  <cols>
    <col min="1" max="1" width="12.25" style="129" customWidth="1"/>
    <col min="2" max="2" width="10.125" style="129" customWidth="1"/>
    <col min="3" max="3" width="7" style="129" customWidth="1"/>
    <col min="4" max="4" width="7.75" style="129" customWidth="1"/>
    <col min="5" max="5" width="7.625" style="129" customWidth="1"/>
    <col min="6" max="6" width="7.375" style="129" customWidth="1"/>
    <col min="7" max="7" width="7.875" style="129" customWidth="1"/>
    <col min="8" max="8" width="23.125" style="129" customWidth="1"/>
    <col min="9" max="9" width="4.375" style="129" customWidth="1"/>
    <col min="10" max="10" width="12.75" style="129" customWidth="1"/>
    <col min="11" max="11" width="8.5" style="129" customWidth="1"/>
    <col min="12" max="13" width="7.125" style="129" customWidth="1"/>
    <col min="14" max="14" width="6.875" style="129" customWidth="1"/>
    <col min="15" max="15" width="6.375" style="129" customWidth="1"/>
    <col min="16" max="16" width="8.625" style="129" customWidth="1"/>
    <col min="17" max="17" width="22.875" style="129" customWidth="1"/>
    <col min="18" max="18" width="3.875" style="129" customWidth="1"/>
    <col min="19" max="19" width="12" style="129" customWidth="1"/>
    <col min="20" max="20" width="9" style="129"/>
    <col min="21" max="21" width="7.125" style="129" customWidth="1"/>
    <col min="22" max="22" width="7.375" style="129" customWidth="1"/>
    <col min="23" max="23" width="6.375" style="129" customWidth="1"/>
    <col min="24" max="24" width="6.625" style="129" customWidth="1"/>
    <col min="25" max="25" width="8" style="129" customWidth="1"/>
    <col min="26" max="26" width="22.75" style="129" customWidth="1"/>
    <col min="27" max="27" width="4" style="129" customWidth="1"/>
    <col min="28" max="28" width="12.625" style="129" customWidth="1"/>
    <col min="29" max="29" width="9" style="129"/>
    <col min="30" max="30" width="7.25" style="129" customWidth="1"/>
    <col min="31" max="31" width="7.5" style="129" customWidth="1"/>
    <col min="32" max="32" width="6.875" style="129" customWidth="1"/>
    <col min="33" max="33" width="6.375" style="129" customWidth="1"/>
    <col min="34" max="34" width="8.25" style="129" customWidth="1"/>
    <col min="35" max="35" width="22" style="129" customWidth="1"/>
    <col min="36" max="36" width="3.5" style="129" customWidth="1"/>
    <col min="37" max="37" width="13.5" style="129" customWidth="1"/>
    <col min="38" max="38" width="9" style="129"/>
    <col min="39" max="39" width="7" style="129" customWidth="1"/>
    <col min="40" max="40" width="7.375" style="129" customWidth="1"/>
    <col min="41" max="41" width="7" style="129" customWidth="1"/>
    <col min="42" max="42" width="6.75" style="129" customWidth="1"/>
    <col min="43" max="43" width="8.875" style="129" customWidth="1"/>
    <col min="44" max="44" width="21.75" style="129" customWidth="1"/>
    <col min="45" max="45" width="3.25" style="129" customWidth="1"/>
    <col min="46" max="46" width="12" style="129" customWidth="1"/>
    <col min="47" max="47" width="10" style="129" customWidth="1"/>
    <col min="48" max="48" width="7.625" style="129" customWidth="1"/>
    <col min="49" max="49" width="7.5" style="129" customWidth="1"/>
    <col min="50" max="50" width="6.5" style="129" customWidth="1"/>
    <col min="51" max="51" width="6.75" style="129" customWidth="1"/>
    <col min="52" max="52" width="7.875" style="129" customWidth="1"/>
    <col min="53" max="53" width="22.5" style="129" customWidth="1"/>
    <col min="54" max="54" width="4" style="129" customWidth="1"/>
    <col min="55" max="55" width="13.125" style="129" customWidth="1"/>
    <col min="56" max="56" width="9" style="129"/>
    <col min="57" max="57" width="7.75" style="129" customWidth="1"/>
    <col min="58" max="58" width="7.625" style="129" customWidth="1"/>
    <col min="59" max="59" width="6.625" style="129" customWidth="1"/>
    <col min="60" max="60" width="6.375" style="129" customWidth="1"/>
    <col min="61" max="61" width="8.125" style="129" customWidth="1"/>
    <col min="62" max="62" width="19.5" style="129" customWidth="1"/>
    <col min="63" max="63" width="3.25" style="129" customWidth="1"/>
    <col min="64" max="64" width="11.875" style="129" customWidth="1"/>
    <col min="65" max="65" width="9" style="129"/>
    <col min="66" max="67" width="7.75" style="129" customWidth="1"/>
    <col min="68" max="69" width="6.625" style="129" customWidth="1"/>
    <col min="70" max="70" width="8.125" style="129" customWidth="1"/>
    <col min="71" max="71" width="22" style="129" customWidth="1"/>
    <col min="72" max="72" width="3.125" style="129" customWidth="1"/>
    <col min="73" max="73" width="12" style="129" customWidth="1"/>
    <col min="74" max="74" width="9" style="129"/>
    <col min="75" max="76" width="7.5" style="129" customWidth="1"/>
    <col min="77" max="77" width="6.875" style="129" customWidth="1"/>
    <col min="78" max="78" width="6.5" style="129" customWidth="1"/>
    <col min="79" max="79" width="9" style="129"/>
    <col min="80" max="80" width="20.875" style="129" customWidth="1"/>
    <col min="81" max="81" width="4.375" style="129" customWidth="1"/>
    <col min="82" max="82" width="12.5" style="129" customWidth="1"/>
    <col min="83" max="83" width="9" style="129"/>
    <col min="84" max="84" width="7.25" style="129" customWidth="1"/>
    <col min="85" max="85" width="7.625" style="129" customWidth="1"/>
    <col min="86" max="86" width="6.75" style="129" customWidth="1"/>
    <col min="87" max="87" width="6.375" style="129" customWidth="1"/>
    <col min="88" max="88" width="9" style="129"/>
    <col min="89" max="89" width="21.75" style="129" customWidth="1"/>
    <col min="90" max="90" width="3" style="129" customWidth="1"/>
    <col min="91" max="16384" width="9" style="129"/>
  </cols>
  <sheetData>
    <row r="1" spans="1:89" ht="18" customHeight="1">
      <c r="A1" s="349" t="str">
        <f>CONCATENATE('بيانات أولية وأسماء الطلاب'!A1:B1)</f>
        <v>المملكة العربية السعودية</v>
      </c>
      <c r="B1" s="349"/>
      <c r="C1" s="349"/>
      <c r="D1" s="17"/>
      <c r="E1" s="17"/>
      <c r="F1" s="432" t="s">
        <v>97</v>
      </c>
      <c r="G1" s="320"/>
      <c r="H1" s="115">
        <f>'بيانات أولية وأسماء الطلاب'!$D$1</f>
        <v>0</v>
      </c>
      <c r="I1" s="17"/>
      <c r="J1" s="349" t="str">
        <f>$A$1</f>
        <v>المملكة العربية السعودية</v>
      </c>
      <c r="K1" s="349"/>
      <c r="L1" s="349"/>
      <c r="M1" s="17"/>
      <c r="N1" s="17"/>
      <c r="O1" s="432" t="str">
        <f>$F$1</f>
        <v>المقرر</v>
      </c>
      <c r="P1" s="320"/>
      <c r="Q1" s="179">
        <f>$H$1</f>
        <v>0</v>
      </c>
      <c r="S1" s="349" t="str">
        <f>$A$1</f>
        <v>المملكة العربية السعودية</v>
      </c>
      <c r="T1" s="349"/>
      <c r="U1" s="349"/>
      <c r="V1" s="17"/>
      <c r="W1" s="17"/>
      <c r="X1" s="432" t="str">
        <f>$F$1</f>
        <v>المقرر</v>
      </c>
      <c r="Y1" s="320"/>
      <c r="Z1" s="179">
        <f>$H$1</f>
        <v>0</v>
      </c>
      <c r="AB1" s="349" t="str">
        <f>$A$1</f>
        <v>المملكة العربية السعودية</v>
      </c>
      <c r="AC1" s="349"/>
      <c r="AD1" s="349"/>
      <c r="AE1" s="17"/>
      <c r="AF1" s="17"/>
      <c r="AG1" s="432" t="str">
        <f>$F$1</f>
        <v>المقرر</v>
      </c>
      <c r="AH1" s="320"/>
      <c r="AI1" s="179">
        <f>$H$1</f>
        <v>0</v>
      </c>
      <c r="AK1" s="349" t="str">
        <f>$A$1</f>
        <v>المملكة العربية السعودية</v>
      </c>
      <c r="AL1" s="349"/>
      <c r="AM1" s="349"/>
      <c r="AN1" s="17"/>
      <c r="AO1" s="17"/>
      <c r="AP1" s="432" t="str">
        <f>$F$1</f>
        <v>المقرر</v>
      </c>
      <c r="AQ1" s="320"/>
      <c r="AR1" s="179">
        <f>$H$1</f>
        <v>0</v>
      </c>
      <c r="AT1" s="349" t="str">
        <f>$A$1</f>
        <v>المملكة العربية السعودية</v>
      </c>
      <c r="AU1" s="349"/>
      <c r="AV1" s="349"/>
      <c r="AW1" s="17"/>
      <c r="AX1" s="17"/>
      <c r="AY1" s="432" t="str">
        <f>$F$1</f>
        <v>المقرر</v>
      </c>
      <c r="AZ1" s="320"/>
      <c r="BA1" s="179">
        <f>$H$1</f>
        <v>0</v>
      </c>
      <c r="BC1" s="349" t="str">
        <f>$A$1</f>
        <v>المملكة العربية السعودية</v>
      </c>
      <c r="BD1" s="349"/>
      <c r="BE1" s="349"/>
      <c r="BF1" s="17"/>
      <c r="BG1" s="17"/>
      <c r="BH1" s="432" t="str">
        <f>$F$1</f>
        <v>المقرر</v>
      </c>
      <c r="BI1" s="320"/>
      <c r="BJ1" s="179">
        <f>$H$1</f>
        <v>0</v>
      </c>
      <c r="BL1" s="349" t="str">
        <f>$A$1</f>
        <v>المملكة العربية السعودية</v>
      </c>
      <c r="BM1" s="349"/>
      <c r="BN1" s="349"/>
      <c r="BO1" s="17"/>
      <c r="BP1" s="17"/>
      <c r="BQ1" s="432" t="str">
        <f>$F$1</f>
        <v>المقرر</v>
      </c>
      <c r="BR1" s="320"/>
      <c r="BS1" s="179">
        <f>$H$1</f>
        <v>0</v>
      </c>
      <c r="BU1" s="349" t="str">
        <f>$A$1</f>
        <v>المملكة العربية السعودية</v>
      </c>
      <c r="BV1" s="349"/>
      <c r="BW1" s="349"/>
      <c r="BX1" s="17"/>
      <c r="BY1" s="17"/>
      <c r="BZ1" s="432" t="str">
        <f>$F$1</f>
        <v>المقرر</v>
      </c>
      <c r="CA1" s="320"/>
      <c r="CB1" s="179">
        <f>$H$1</f>
        <v>0</v>
      </c>
      <c r="CD1" s="349" t="str">
        <f>$A$1</f>
        <v>المملكة العربية السعودية</v>
      </c>
      <c r="CE1" s="349"/>
      <c r="CF1" s="349"/>
      <c r="CG1" s="17"/>
      <c r="CH1" s="17"/>
      <c r="CI1" s="432" t="str">
        <f>$F$1</f>
        <v>المقرر</v>
      </c>
      <c r="CJ1" s="320"/>
      <c r="CK1" s="179">
        <f>$H$1</f>
        <v>0</v>
      </c>
    </row>
    <row r="2" spans="1:89" ht="18" customHeight="1">
      <c r="A2" s="349" t="str">
        <f>CONCATENATE('بيانات أولية وأسماء الطلاب'!A2:B2)</f>
        <v>وزارة التربية والتعليم</v>
      </c>
      <c r="B2" s="349"/>
      <c r="C2" s="349"/>
      <c r="D2" s="17"/>
      <c r="E2" s="17"/>
      <c r="F2" s="433" t="s">
        <v>8</v>
      </c>
      <c r="G2" s="339"/>
      <c r="H2" s="178">
        <f>'بيانات أولية وأسماء الطلاب'!$D$2</f>
        <v>0</v>
      </c>
      <c r="I2" s="17"/>
      <c r="J2" s="349" t="str">
        <f>$A$2</f>
        <v>وزارة التربية والتعليم</v>
      </c>
      <c r="K2" s="349"/>
      <c r="L2" s="349"/>
      <c r="M2" s="17"/>
      <c r="N2" s="17"/>
      <c r="O2" s="433" t="str">
        <f>$F$2</f>
        <v>الفصل الدراسي</v>
      </c>
      <c r="P2" s="339"/>
      <c r="Q2" s="180">
        <f>$H$2</f>
        <v>0</v>
      </c>
      <c r="S2" s="349" t="str">
        <f>$A$2</f>
        <v>وزارة التربية والتعليم</v>
      </c>
      <c r="T2" s="349"/>
      <c r="U2" s="349"/>
      <c r="V2" s="17"/>
      <c r="W2" s="17"/>
      <c r="X2" s="433" t="str">
        <f>$F$2</f>
        <v>الفصل الدراسي</v>
      </c>
      <c r="Y2" s="339"/>
      <c r="Z2" s="180">
        <f>$H$2</f>
        <v>0</v>
      </c>
      <c r="AB2" s="349" t="str">
        <f>$A$2</f>
        <v>وزارة التربية والتعليم</v>
      </c>
      <c r="AC2" s="349"/>
      <c r="AD2" s="349"/>
      <c r="AE2" s="17"/>
      <c r="AF2" s="17"/>
      <c r="AG2" s="433" t="str">
        <f>$F$2</f>
        <v>الفصل الدراسي</v>
      </c>
      <c r="AH2" s="339"/>
      <c r="AI2" s="180">
        <f>$H$2</f>
        <v>0</v>
      </c>
      <c r="AK2" s="349" t="str">
        <f>$A$2</f>
        <v>وزارة التربية والتعليم</v>
      </c>
      <c r="AL2" s="349"/>
      <c r="AM2" s="349"/>
      <c r="AN2" s="17"/>
      <c r="AO2" s="17"/>
      <c r="AP2" s="433" t="str">
        <f>$F$2</f>
        <v>الفصل الدراسي</v>
      </c>
      <c r="AQ2" s="339"/>
      <c r="AR2" s="180">
        <f>$H$2</f>
        <v>0</v>
      </c>
      <c r="AT2" s="349" t="str">
        <f>$A$2</f>
        <v>وزارة التربية والتعليم</v>
      </c>
      <c r="AU2" s="349"/>
      <c r="AV2" s="349"/>
      <c r="AW2" s="17"/>
      <c r="AX2" s="17"/>
      <c r="AY2" s="433" t="str">
        <f>$F$2</f>
        <v>الفصل الدراسي</v>
      </c>
      <c r="AZ2" s="339"/>
      <c r="BA2" s="180">
        <f>$H$2</f>
        <v>0</v>
      </c>
      <c r="BC2" s="349" t="str">
        <f>$A$2</f>
        <v>وزارة التربية والتعليم</v>
      </c>
      <c r="BD2" s="349"/>
      <c r="BE2" s="349"/>
      <c r="BF2" s="17"/>
      <c r="BG2" s="17"/>
      <c r="BH2" s="433" t="str">
        <f>$F$2</f>
        <v>الفصل الدراسي</v>
      </c>
      <c r="BI2" s="339"/>
      <c r="BJ2" s="180">
        <f>$H$2</f>
        <v>0</v>
      </c>
      <c r="BL2" s="349" t="str">
        <f>$A$2</f>
        <v>وزارة التربية والتعليم</v>
      </c>
      <c r="BM2" s="349"/>
      <c r="BN2" s="349"/>
      <c r="BO2" s="17"/>
      <c r="BP2" s="17"/>
      <c r="BQ2" s="433" t="str">
        <f>$F$2</f>
        <v>الفصل الدراسي</v>
      </c>
      <c r="BR2" s="339"/>
      <c r="BS2" s="180">
        <f>$H$2</f>
        <v>0</v>
      </c>
      <c r="BU2" s="349" t="str">
        <f>$A$2</f>
        <v>وزارة التربية والتعليم</v>
      </c>
      <c r="BV2" s="349"/>
      <c r="BW2" s="349"/>
      <c r="BX2" s="17"/>
      <c r="BY2" s="17"/>
      <c r="BZ2" s="433" t="str">
        <f>$F$2</f>
        <v>الفصل الدراسي</v>
      </c>
      <c r="CA2" s="339"/>
      <c r="CB2" s="180">
        <f>$H$2</f>
        <v>0</v>
      </c>
      <c r="CD2" s="349" t="str">
        <f>$A$2</f>
        <v>وزارة التربية والتعليم</v>
      </c>
      <c r="CE2" s="349"/>
      <c r="CF2" s="349"/>
      <c r="CG2" s="17"/>
      <c r="CH2" s="17"/>
      <c r="CI2" s="433" t="str">
        <f>$F$2</f>
        <v>الفصل الدراسي</v>
      </c>
      <c r="CJ2" s="339"/>
      <c r="CK2" s="180">
        <f>$H$2</f>
        <v>0</v>
      </c>
    </row>
    <row r="3" spans="1:89" ht="18" customHeight="1">
      <c r="A3" s="349" t="str">
        <f>CONCATENATE('بيانات أولية وأسماء الطلاب'!A3:B3)</f>
        <v>الإدارة العامة للتربية والتعليم بـ ................</v>
      </c>
      <c r="B3" s="349"/>
      <c r="C3" s="349"/>
      <c r="D3" s="17"/>
      <c r="E3" s="17"/>
      <c r="F3" s="433" t="s">
        <v>28</v>
      </c>
      <c r="G3" s="339"/>
      <c r="H3" s="178">
        <f>'بيانات أولية وأسماء الطلاب'!$D$3</f>
        <v>0</v>
      </c>
      <c r="I3" s="17"/>
      <c r="J3" s="349" t="str">
        <f>$A$3</f>
        <v>الإدارة العامة للتربية والتعليم بـ ................</v>
      </c>
      <c r="K3" s="349"/>
      <c r="L3" s="349"/>
      <c r="M3" s="17"/>
      <c r="N3" s="17"/>
      <c r="O3" s="433" t="str">
        <f>$F$3</f>
        <v>الشعبة</v>
      </c>
      <c r="P3" s="339"/>
      <c r="Q3" s="180">
        <f>$H$3</f>
        <v>0</v>
      </c>
      <c r="S3" s="349" t="str">
        <f>$A$3</f>
        <v>الإدارة العامة للتربية والتعليم بـ ................</v>
      </c>
      <c r="T3" s="349"/>
      <c r="U3" s="349"/>
      <c r="V3" s="17"/>
      <c r="W3" s="17"/>
      <c r="X3" s="433" t="str">
        <f>$F$3</f>
        <v>الشعبة</v>
      </c>
      <c r="Y3" s="339"/>
      <c r="Z3" s="180">
        <f>$H$3</f>
        <v>0</v>
      </c>
      <c r="AB3" s="349" t="str">
        <f>$A$3</f>
        <v>الإدارة العامة للتربية والتعليم بـ ................</v>
      </c>
      <c r="AC3" s="349"/>
      <c r="AD3" s="349"/>
      <c r="AE3" s="17"/>
      <c r="AF3" s="17"/>
      <c r="AG3" s="433" t="str">
        <f>$F$3</f>
        <v>الشعبة</v>
      </c>
      <c r="AH3" s="339"/>
      <c r="AI3" s="180">
        <f>$H$3</f>
        <v>0</v>
      </c>
      <c r="AK3" s="349" t="str">
        <f>$A$3</f>
        <v>الإدارة العامة للتربية والتعليم بـ ................</v>
      </c>
      <c r="AL3" s="349"/>
      <c r="AM3" s="349"/>
      <c r="AN3" s="17"/>
      <c r="AO3" s="17"/>
      <c r="AP3" s="433" t="str">
        <f>$F$3</f>
        <v>الشعبة</v>
      </c>
      <c r="AQ3" s="339"/>
      <c r="AR3" s="180">
        <f>$H$3</f>
        <v>0</v>
      </c>
      <c r="AT3" s="349" t="str">
        <f>$A$3</f>
        <v>الإدارة العامة للتربية والتعليم بـ ................</v>
      </c>
      <c r="AU3" s="349"/>
      <c r="AV3" s="349"/>
      <c r="AW3" s="17"/>
      <c r="AX3" s="17"/>
      <c r="AY3" s="433" t="str">
        <f>$F$3</f>
        <v>الشعبة</v>
      </c>
      <c r="AZ3" s="339"/>
      <c r="BA3" s="180">
        <f>$H$3</f>
        <v>0</v>
      </c>
      <c r="BC3" s="349" t="str">
        <f>$A$3</f>
        <v>الإدارة العامة للتربية والتعليم بـ ................</v>
      </c>
      <c r="BD3" s="349"/>
      <c r="BE3" s="349"/>
      <c r="BF3" s="17"/>
      <c r="BG3" s="17"/>
      <c r="BH3" s="433" t="str">
        <f>$F$3</f>
        <v>الشعبة</v>
      </c>
      <c r="BI3" s="339"/>
      <c r="BJ3" s="180">
        <f>$H$3</f>
        <v>0</v>
      </c>
      <c r="BL3" s="349" t="str">
        <f>$A$3</f>
        <v>الإدارة العامة للتربية والتعليم بـ ................</v>
      </c>
      <c r="BM3" s="349"/>
      <c r="BN3" s="349"/>
      <c r="BO3" s="17"/>
      <c r="BP3" s="17"/>
      <c r="BQ3" s="433" t="str">
        <f>$F$3</f>
        <v>الشعبة</v>
      </c>
      <c r="BR3" s="339"/>
      <c r="BS3" s="180">
        <f>$H$3</f>
        <v>0</v>
      </c>
      <c r="BU3" s="349" t="str">
        <f>$A$3</f>
        <v>الإدارة العامة للتربية والتعليم بـ ................</v>
      </c>
      <c r="BV3" s="349"/>
      <c r="BW3" s="349"/>
      <c r="BX3" s="17"/>
      <c r="BY3" s="17"/>
      <c r="BZ3" s="433" t="str">
        <f>$F$3</f>
        <v>الشعبة</v>
      </c>
      <c r="CA3" s="339"/>
      <c r="CB3" s="180">
        <f>$H$3</f>
        <v>0</v>
      </c>
      <c r="CD3" s="349" t="str">
        <f>$A$3</f>
        <v>الإدارة العامة للتربية والتعليم بـ ................</v>
      </c>
      <c r="CE3" s="349"/>
      <c r="CF3" s="349"/>
      <c r="CG3" s="17"/>
      <c r="CH3" s="17"/>
      <c r="CI3" s="433" t="str">
        <f>$F$3</f>
        <v>الشعبة</v>
      </c>
      <c r="CJ3" s="339"/>
      <c r="CK3" s="180">
        <f>$H$3</f>
        <v>0</v>
      </c>
    </row>
    <row r="4" spans="1:89" ht="18" customHeight="1" thickBot="1">
      <c r="A4" s="349" t="str">
        <f>CONCATENATE('بيانات أولية وأسماء الطلاب'!A4:B4)</f>
        <v>الثانوية / .....................</v>
      </c>
      <c r="B4" s="349"/>
      <c r="C4" s="349"/>
      <c r="D4" s="17"/>
      <c r="E4" s="17"/>
      <c r="F4" s="434" t="s">
        <v>77</v>
      </c>
      <c r="G4" s="340"/>
      <c r="H4" s="140"/>
      <c r="I4" s="17"/>
      <c r="J4" s="349" t="str">
        <f>$A$4</f>
        <v>الثانوية / .....................</v>
      </c>
      <c r="K4" s="349"/>
      <c r="L4" s="349"/>
      <c r="M4" s="17"/>
      <c r="N4" s="17"/>
      <c r="O4" s="434" t="str">
        <f>$F$4</f>
        <v>تأريخ بطاقة النتائج الدورية</v>
      </c>
      <c r="P4" s="340"/>
      <c r="Q4" s="91">
        <f>$H$4</f>
        <v>0</v>
      </c>
      <c r="S4" s="349" t="str">
        <f>$A$4</f>
        <v>الثانوية / .....................</v>
      </c>
      <c r="T4" s="349"/>
      <c r="U4" s="349"/>
      <c r="V4" s="17"/>
      <c r="W4" s="17"/>
      <c r="X4" s="434" t="str">
        <f>$F$4</f>
        <v>تأريخ بطاقة النتائج الدورية</v>
      </c>
      <c r="Y4" s="340"/>
      <c r="Z4" s="91">
        <f>$H$4</f>
        <v>0</v>
      </c>
      <c r="AB4" s="349" t="str">
        <f>$A$4</f>
        <v>الثانوية / .....................</v>
      </c>
      <c r="AC4" s="349"/>
      <c r="AD4" s="349"/>
      <c r="AE4" s="17"/>
      <c r="AF4" s="17"/>
      <c r="AG4" s="434" t="str">
        <f>$F$4</f>
        <v>تأريخ بطاقة النتائج الدورية</v>
      </c>
      <c r="AH4" s="340"/>
      <c r="AI4" s="91">
        <f>$H$4</f>
        <v>0</v>
      </c>
      <c r="AK4" s="349" t="str">
        <f>$A$4</f>
        <v>الثانوية / .....................</v>
      </c>
      <c r="AL4" s="349"/>
      <c r="AM4" s="349"/>
      <c r="AN4" s="17"/>
      <c r="AO4" s="17"/>
      <c r="AP4" s="434" t="str">
        <f>$F$4</f>
        <v>تأريخ بطاقة النتائج الدورية</v>
      </c>
      <c r="AQ4" s="340"/>
      <c r="AR4" s="91">
        <f>$H$4</f>
        <v>0</v>
      </c>
      <c r="AT4" s="349" t="str">
        <f>$A$4</f>
        <v>الثانوية / .....................</v>
      </c>
      <c r="AU4" s="349"/>
      <c r="AV4" s="349"/>
      <c r="AW4" s="17"/>
      <c r="AX4" s="17"/>
      <c r="AY4" s="434" t="str">
        <f>$F$4</f>
        <v>تأريخ بطاقة النتائج الدورية</v>
      </c>
      <c r="AZ4" s="340"/>
      <c r="BA4" s="91">
        <f>$H$4</f>
        <v>0</v>
      </c>
      <c r="BC4" s="349" t="str">
        <f>$A$4</f>
        <v>الثانوية / .....................</v>
      </c>
      <c r="BD4" s="349"/>
      <c r="BE4" s="349"/>
      <c r="BF4" s="17"/>
      <c r="BG4" s="17"/>
      <c r="BH4" s="434" t="str">
        <f>$F$4</f>
        <v>تأريخ بطاقة النتائج الدورية</v>
      </c>
      <c r="BI4" s="340"/>
      <c r="BJ4" s="91">
        <f>$H$4</f>
        <v>0</v>
      </c>
      <c r="BL4" s="349" t="str">
        <f>$A$4</f>
        <v>الثانوية / .....................</v>
      </c>
      <c r="BM4" s="349"/>
      <c r="BN4" s="349"/>
      <c r="BO4" s="17"/>
      <c r="BP4" s="17"/>
      <c r="BQ4" s="434" t="str">
        <f>$F$4</f>
        <v>تأريخ بطاقة النتائج الدورية</v>
      </c>
      <c r="BR4" s="340"/>
      <c r="BS4" s="91">
        <f>$H$4</f>
        <v>0</v>
      </c>
      <c r="BU4" s="349" t="str">
        <f>$A$4</f>
        <v>الثانوية / .....................</v>
      </c>
      <c r="BV4" s="349"/>
      <c r="BW4" s="349"/>
      <c r="BX4" s="17"/>
      <c r="BY4" s="17"/>
      <c r="BZ4" s="434" t="str">
        <f>$F$4</f>
        <v>تأريخ بطاقة النتائج الدورية</v>
      </c>
      <c r="CA4" s="340"/>
      <c r="CB4" s="91">
        <f>$H$4</f>
        <v>0</v>
      </c>
      <c r="CD4" s="349" t="str">
        <f>$A$4</f>
        <v>الثانوية / .....................</v>
      </c>
      <c r="CE4" s="349"/>
      <c r="CF4" s="349"/>
      <c r="CG4" s="17"/>
      <c r="CH4" s="17"/>
      <c r="CI4" s="434" t="str">
        <f>$F$4</f>
        <v>تأريخ بطاقة النتائج الدورية</v>
      </c>
      <c r="CJ4" s="340"/>
      <c r="CK4" s="91">
        <f>$H$4</f>
        <v>0</v>
      </c>
    </row>
    <row r="5" spans="1:89" ht="1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S5" s="17"/>
      <c r="T5" s="17"/>
      <c r="U5" s="17"/>
      <c r="V5" s="17"/>
      <c r="W5" s="17"/>
      <c r="X5" s="17"/>
      <c r="Y5" s="17"/>
      <c r="Z5" s="17"/>
      <c r="AB5" s="17"/>
      <c r="AC5" s="17"/>
      <c r="AD5" s="17"/>
      <c r="AE5" s="17"/>
      <c r="AF5" s="17"/>
      <c r="AG5" s="17"/>
      <c r="AH5" s="17"/>
      <c r="AI5" s="17"/>
      <c r="AK5" s="17"/>
      <c r="AL5" s="17"/>
      <c r="AM5" s="17"/>
      <c r="AN5" s="17"/>
      <c r="AO5" s="17"/>
      <c r="AP5" s="17"/>
      <c r="AQ5" s="17"/>
      <c r="AR5" s="17"/>
      <c r="AT5" s="17"/>
      <c r="AU5" s="17"/>
      <c r="AV5" s="17"/>
      <c r="AW5" s="17"/>
      <c r="AX5" s="17"/>
      <c r="AY5" s="17"/>
      <c r="AZ5" s="17"/>
      <c r="BA5" s="17"/>
      <c r="BC5" s="17"/>
      <c r="BD5" s="17"/>
      <c r="BE5" s="17"/>
      <c r="BF5" s="17"/>
      <c r="BG5" s="17"/>
      <c r="BH5" s="17"/>
      <c r="BI5" s="17"/>
      <c r="BJ5" s="17"/>
      <c r="BL5" s="17"/>
      <c r="BM5" s="17"/>
      <c r="BN5" s="17"/>
      <c r="BO5" s="17"/>
      <c r="BP5" s="17"/>
      <c r="BQ5" s="17"/>
      <c r="BR5" s="17"/>
      <c r="BS5" s="17"/>
      <c r="BU5" s="17"/>
      <c r="BV5" s="17"/>
      <c r="BW5" s="17"/>
      <c r="BX5" s="17"/>
      <c r="BY5" s="17"/>
      <c r="BZ5" s="17"/>
      <c r="CA5" s="17"/>
      <c r="CB5" s="17"/>
      <c r="CD5" s="17"/>
      <c r="CE5" s="17"/>
      <c r="CF5" s="17"/>
      <c r="CG5" s="17"/>
      <c r="CH5" s="17"/>
      <c r="CI5" s="17"/>
      <c r="CJ5" s="17"/>
      <c r="CK5" s="17"/>
    </row>
    <row r="6" spans="1:89" ht="23.25" customHeight="1" thickTop="1">
      <c r="A6" s="569" t="s">
        <v>78</v>
      </c>
      <c r="B6" s="570"/>
      <c r="C6" s="564">
        <f>'بيانات أولية وأسماء الطلاب'!$B7</f>
        <v>0</v>
      </c>
      <c r="D6" s="564"/>
      <c r="E6" s="564"/>
      <c r="F6" s="564"/>
      <c r="G6" s="564"/>
      <c r="H6" s="565"/>
      <c r="I6" s="17"/>
      <c r="J6" s="569" t="str">
        <f>$A$6</f>
        <v>اسم الطالب/ة رباعيَّا:</v>
      </c>
      <c r="K6" s="570"/>
      <c r="L6" s="564">
        <f>'بيانات أولية وأسماء الطلاب'!$B8</f>
        <v>0</v>
      </c>
      <c r="M6" s="564"/>
      <c r="N6" s="564"/>
      <c r="O6" s="564"/>
      <c r="P6" s="564"/>
      <c r="Q6" s="565"/>
      <c r="S6" s="569" t="str">
        <f>$A$6</f>
        <v>اسم الطالب/ة رباعيَّا:</v>
      </c>
      <c r="T6" s="570"/>
      <c r="U6" s="564">
        <f>'بيانات أولية وأسماء الطلاب'!$B9</f>
        <v>0</v>
      </c>
      <c r="V6" s="564"/>
      <c r="W6" s="564"/>
      <c r="X6" s="564"/>
      <c r="Y6" s="564"/>
      <c r="Z6" s="565"/>
      <c r="AB6" s="569" t="str">
        <f>$A$6</f>
        <v>اسم الطالب/ة رباعيَّا:</v>
      </c>
      <c r="AC6" s="570"/>
      <c r="AD6" s="564">
        <f>'بيانات أولية وأسماء الطلاب'!$B10</f>
        <v>0</v>
      </c>
      <c r="AE6" s="564"/>
      <c r="AF6" s="564"/>
      <c r="AG6" s="564"/>
      <c r="AH6" s="564"/>
      <c r="AI6" s="565"/>
      <c r="AK6" s="569" t="str">
        <f>$A$6</f>
        <v>اسم الطالب/ة رباعيَّا:</v>
      </c>
      <c r="AL6" s="570"/>
      <c r="AM6" s="564">
        <f>'بيانات أولية وأسماء الطلاب'!$B11</f>
        <v>0</v>
      </c>
      <c r="AN6" s="564"/>
      <c r="AO6" s="564"/>
      <c r="AP6" s="564"/>
      <c r="AQ6" s="564"/>
      <c r="AR6" s="565"/>
      <c r="AT6" s="569" t="str">
        <f>$A$6</f>
        <v>اسم الطالب/ة رباعيَّا:</v>
      </c>
      <c r="AU6" s="570"/>
      <c r="AV6" s="564">
        <f>'بيانات أولية وأسماء الطلاب'!$B12</f>
        <v>0</v>
      </c>
      <c r="AW6" s="564"/>
      <c r="AX6" s="564"/>
      <c r="AY6" s="564"/>
      <c r="AZ6" s="564"/>
      <c r="BA6" s="565"/>
      <c r="BC6" s="569" t="str">
        <f>$A$6</f>
        <v>اسم الطالب/ة رباعيَّا:</v>
      </c>
      <c r="BD6" s="570"/>
      <c r="BE6" s="564">
        <f>'بيانات أولية وأسماء الطلاب'!$B13</f>
        <v>0</v>
      </c>
      <c r="BF6" s="564"/>
      <c r="BG6" s="564"/>
      <c r="BH6" s="564"/>
      <c r="BI6" s="564"/>
      <c r="BJ6" s="565"/>
      <c r="BL6" s="569" t="str">
        <f>$A$6</f>
        <v>اسم الطالب/ة رباعيَّا:</v>
      </c>
      <c r="BM6" s="570"/>
      <c r="BN6" s="564">
        <f>'بيانات أولية وأسماء الطلاب'!$B14</f>
        <v>0</v>
      </c>
      <c r="BO6" s="564"/>
      <c r="BP6" s="564"/>
      <c r="BQ6" s="564"/>
      <c r="BR6" s="564"/>
      <c r="BS6" s="565"/>
      <c r="BU6" s="569" t="str">
        <f>$A$6</f>
        <v>اسم الطالب/ة رباعيَّا:</v>
      </c>
      <c r="BV6" s="570"/>
      <c r="BW6" s="564">
        <f>'بيانات أولية وأسماء الطلاب'!$B15</f>
        <v>0</v>
      </c>
      <c r="BX6" s="564"/>
      <c r="BY6" s="564"/>
      <c r="BZ6" s="564"/>
      <c r="CA6" s="564"/>
      <c r="CB6" s="565"/>
      <c r="CD6" s="569" t="str">
        <f>$A$6</f>
        <v>اسم الطالب/ة رباعيَّا:</v>
      </c>
      <c r="CE6" s="570"/>
      <c r="CF6" s="564">
        <f>'بيانات أولية وأسماء الطلاب'!$B16</f>
        <v>0</v>
      </c>
      <c r="CG6" s="564"/>
      <c r="CH6" s="564"/>
      <c r="CI6" s="564"/>
      <c r="CJ6" s="564"/>
      <c r="CK6" s="565"/>
    </row>
    <row r="7" spans="1:89" ht="18.75" thickBot="1">
      <c r="A7" s="571" t="s">
        <v>79</v>
      </c>
      <c r="B7" s="573"/>
      <c r="C7" s="566">
        <f>'بيانات أولية وأسماء الطلاب'!$C7</f>
        <v>0</v>
      </c>
      <c r="D7" s="566"/>
      <c r="E7" s="566"/>
      <c r="F7" s="567" t="s">
        <v>80</v>
      </c>
      <c r="G7" s="568"/>
      <c r="H7" s="124" t="s">
        <v>81</v>
      </c>
      <c r="I7" s="17"/>
      <c r="J7" s="571" t="str">
        <f>$A$7</f>
        <v>رقم السجل الأكاديمي</v>
      </c>
      <c r="K7" s="572"/>
      <c r="L7" s="566">
        <f>'بيانات أولية وأسماء الطلاب'!$C8</f>
        <v>0</v>
      </c>
      <c r="M7" s="566"/>
      <c r="N7" s="566"/>
      <c r="O7" s="567" t="str">
        <f>$F$7</f>
        <v>العام الدراسي</v>
      </c>
      <c r="P7" s="568"/>
      <c r="Q7" s="125" t="str">
        <f>$H$7</f>
        <v>1430 / 1431هـ</v>
      </c>
      <c r="S7" s="571" t="str">
        <f>$A$7</f>
        <v>رقم السجل الأكاديمي</v>
      </c>
      <c r="T7" s="572"/>
      <c r="U7" s="566">
        <f>'بيانات أولية وأسماء الطلاب'!$C9</f>
        <v>0</v>
      </c>
      <c r="V7" s="566"/>
      <c r="W7" s="566"/>
      <c r="X7" s="567" t="str">
        <f>$F$7</f>
        <v>العام الدراسي</v>
      </c>
      <c r="Y7" s="568"/>
      <c r="Z7" s="125" t="str">
        <f>$H$7</f>
        <v>1430 / 1431هـ</v>
      </c>
      <c r="AB7" s="571" t="str">
        <f>$A$7</f>
        <v>رقم السجل الأكاديمي</v>
      </c>
      <c r="AC7" s="572"/>
      <c r="AD7" s="566">
        <f>'بيانات أولية وأسماء الطلاب'!$C10</f>
        <v>0</v>
      </c>
      <c r="AE7" s="566"/>
      <c r="AF7" s="566"/>
      <c r="AG7" s="567" t="str">
        <f>$F$7</f>
        <v>العام الدراسي</v>
      </c>
      <c r="AH7" s="568"/>
      <c r="AI7" s="125" t="str">
        <f>$H$7</f>
        <v>1430 / 1431هـ</v>
      </c>
      <c r="AK7" s="571" t="str">
        <f>$A$7</f>
        <v>رقم السجل الأكاديمي</v>
      </c>
      <c r="AL7" s="572"/>
      <c r="AM7" s="566">
        <f>'بيانات أولية وأسماء الطلاب'!$C11</f>
        <v>0</v>
      </c>
      <c r="AN7" s="566"/>
      <c r="AO7" s="566"/>
      <c r="AP7" s="567" t="str">
        <f>$F$7</f>
        <v>العام الدراسي</v>
      </c>
      <c r="AQ7" s="568"/>
      <c r="AR7" s="125" t="str">
        <f>$H$7</f>
        <v>1430 / 1431هـ</v>
      </c>
      <c r="AT7" s="571" t="str">
        <f>$A$7</f>
        <v>رقم السجل الأكاديمي</v>
      </c>
      <c r="AU7" s="572"/>
      <c r="AV7" s="566">
        <f>'بيانات أولية وأسماء الطلاب'!$C12</f>
        <v>0</v>
      </c>
      <c r="AW7" s="566"/>
      <c r="AX7" s="566"/>
      <c r="AY7" s="567" t="str">
        <f>$F$7</f>
        <v>العام الدراسي</v>
      </c>
      <c r="AZ7" s="568"/>
      <c r="BA7" s="125" t="str">
        <f>$H$7</f>
        <v>1430 / 1431هـ</v>
      </c>
      <c r="BC7" s="571" t="str">
        <f>$A$7</f>
        <v>رقم السجل الأكاديمي</v>
      </c>
      <c r="BD7" s="572"/>
      <c r="BE7" s="566">
        <f>'بيانات أولية وأسماء الطلاب'!$C13</f>
        <v>0</v>
      </c>
      <c r="BF7" s="566"/>
      <c r="BG7" s="566"/>
      <c r="BH7" s="567" t="str">
        <f>$F$7</f>
        <v>العام الدراسي</v>
      </c>
      <c r="BI7" s="568"/>
      <c r="BJ7" s="125" t="str">
        <f>$H$7</f>
        <v>1430 / 1431هـ</v>
      </c>
      <c r="BL7" s="571" t="str">
        <f>$A$7</f>
        <v>رقم السجل الأكاديمي</v>
      </c>
      <c r="BM7" s="572"/>
      <c r="BN7" s="566">
        <f>'بيانات أولية وأسماء الطلاب'!$C14</f>
        <v>0</v>
      </c>
      <c r="BO7" s="566"/>
      <c r="BP7" s="566"/>
      <c r="BQ7" s="567" t="str">
        <f>$F$7</f>
        <v>العام الدراسي</v>
      </c>
      <c r="BR7" s="568"/>
      <c r="BS7" s="125" t="str">
        <f>$H$7</f>
        <v>1430 / 1431هـ</v>
      </c>
      <c r="BU7" s="571" t="str">
        <f>$A$7</f>
        <v>رقم السجل الأكاديمي</v>
      </c>
      <c r="BV7" s="572"/>
      <c r="BW7" s="566">
        <f>'بيانات أولية وأسماء الطلاب'!$C15</f>
        <v>0</v>
      </c>
      <c r="BX7" s="566"/>
      <c r="BY7" s="566"/>
      <c r="BZ7" s="567" t="str">
        <f>$F$7</f>
        <v>العام الدراسي</v>
      </c>
      <c r="CA7" s="568"/>
      <c r="CB7" s="125" t="str">
        <f>$H$7</f>
        <v>1430 / 1431هـ</v>
      </c>
      <c r="CD7" s="571" t="str">
        <f>$A$7</f>
        <v>رقم السجل الأكاديمي</v>
      </c>
      <c r="CE7" s="572"/>
      <c r="CF7" s="566">
        <f>'بيانات أولية وأسماء الطلاب'!$C16</f>
        <v>0</v>
      </c>
      <c r="CG7" s="566"/>
      <c r="CH7" s="566"/>
      <c r="CI7" s="567" t="str">
        <f>$F$7</f>
        <v>العام الدراسي</v>
      </c>
      <c r="CJ7" s="568"/>
      <c r="CK7" s="125" t="str">
        <f>$H$7</f>
        <v>1430 / 1431هـ</v>
      </c>
    </row>
    <row r="8" spans="1:89" ht="25.5" customHeight="1" thickTop="1" thickBot="1">
      <c r="A8" s="587" t="s">
        <v>101</v>
      </c>
      <c r="B8" s="587"/>
      <c r="C8" s="130">
        <f>'بيانات أولية وأسماء الطلاب'!$A7</f>
        <v>1</v>
      </c>
      <c r="D8" s="92"/>
      <c r="E8" s="92"/>
      <c r="F8" s="93"/>
      <c r="G8" s="94"/>
      <c r="H8" s="93"/>
      <c r="I8" s="17"/>
      <c r="J8" s="587" t="str">
        <f>$A$8</f>
        <v>رقم تسلسل الطالب/ة</v>
      </c>
      <c r="K8" s="587"/>
      <c r="L8" s="130">
        <f>'بيانات أولية وأسماء الطلاب'!$A8</f>
        <v>2</v>
      </c>
      <c r="M8" s="92"/>
      <c r="N8" s="92"/>
      <c r="O8" s="93"/>
      <c r="P8" s="94"/>
      <c r="Q8" s="93"/>
      <c r="S8" s="587" t="str">
        <f>$A$8</f>
        <v>رقم تسلسل الطالب/ة</v>
      </c>
      <c r="T8" s="587"/>
      <c r="U8" s="130">
        <f>'بيانات أولية وأسماء الطلاب'!$A9</f>
        <v>3</v>
      </c>
      <c r="V8" s="92"/>
      <c r="W8" s="92"/>
      <c r="X8" s="93"/>
      <c r="Y8" s="94"/>
      <c r="Z8" s="93"/>
      <c r="AB8" s="587" t="str">
        <f>$A$8</f>
        <v>رقم تسلسل الطالب/ة</v>
      </c>
      <c r="AC8" s="587"/>
      <c r="AD8" s="130">
        <f>'بيانات أولية وأسماء الطلاب'!$A10</f>
        <v>4</v>
      </c>
      <c r="AE8" s="92"/>
      <c r="AF8" s="92"/>
      <c r="AG8" s="93"/>
      <c r="AH8" s="94"/>
      <c r="AI8" s="93"/>
      <c r="AK8" s="587" t="str">
        <f>$A$8</f>
        <v>رقم تسلسل الطالب/ة</v>
      </c>
      <c r="AL8" s="587"/>
      <c r="AM8" s="130">
        <f>'بيانات أولية وأسماء الطلاب'!$A11</f>
        <v>5</v>
      </c>
      <c r="AN8" s="92"/>
      <c r="AO8" s="92"/>
      <c r="AP8" s="93"/>
      <c r="AQ8" s="94"/>
      <c r="AR8" s="93"/>
      <c r="AT8" s="587" t="str">
        <f>$A$8</f>
        <v>رقم تسلسل الطالب/ة</v>
      </c>
      <c r="AU8" s="587"/>
      <c r="AV8" s="130">
        <f>'بيانات أولية وأسماء الطلاب'!$A12</f>
        <v>6</v>
      </c>
      <c r="AW8" s="92"/>
      <c r="AX8" s="92"/>
      <c r="AY8" s="93"/>
      <c r="AZ8" s="94"/>
      <c r="BA8" s="93"/>
      <c r="BC8" s="587" t="str">
        <f>$A$8</f>
        <v>رقم تسلسل الطالب/ة</v>
      </c>
      <c r="BD8" s="587"/>
      <c r="BE8" s="130">
        <f>'بيانات أولية وأسماء الطلاب'!$A13</f>
        <v>7</v>
      </c>
      <c r="BF8" s="92"/>
      <c r="BG8" s="92"/>
      <c r="BH8" s="93"/>
      <c r="BI8" s="94"/>
      <c r="BJ8" s="93"/>
      <c r="BL8" s="587" t="str">
        <f>$A$8</f>
        <v>رقم تسلسل الطالب/ة</v>
      </c>
      <c r="BM8" s="587"/>
      <c r="BN8" s="130">
        <f>'بيانات أولية وأسماء الطلاب'!$A14</f>
        <v>8</v>
      </c>
      <c r="BO8" s="92"/>
      <c r="BP8" s="92"/>
      <c r="BQ8" s="93"/>
      <c r="BR8" s="94"/>
      <c r="BS8" s="93"/>
      <c r="BU8" s="587" t="str">
        <f>$A$8</f>
        <v>رقم تسلسل الطالب/ة</v>
      </c>
      <c r="BV8" s="587"/>
      <c r="BW8" s="130">
        <f>'بيانات أولية وأسماء الطلاب'!$A15</f>
        <v>9</v>
      </c>
      <c r="BX8" s="92"/>
      <c r="BY8" s="92"/>
      <c r="BZ8" s="93"/>
      <c r="CA8" s="94"/>
      <c r="CB8" s="93"/>
      <c r="CD8" s="587" t="str">
        <f>$A$8</f>
        <v>رقم تسلسل الطالب/ة</v>
      </c>
      <c r="CE8" s="587"/>
      <c r="CF8" s="130">
        <f>'بيانات أولية وأسماء الطلاب'!$A16</f>
        <v>10</v>
      </c>
      <c r="CG8" s="92"/>
      <c r="CH8" s="92"/>
      <c r="CI8" s="93"/>
      <c r="CJ8" s="94"/>
      <c r="CK8" s="93"/>
    </row>
    <row r="9" spans="1:89" ht="19.5" thickTop="1" thickBot="1">
      <c r="A9" s="555" t="s">
        <v>82</v>
      </c>
      <c r="B9" s="556"/>
      <c r="C9" s="557"/>
      <c r="D9" s="557"/>
      <c r="E9" s="557"/>
      <c r="F9" s="557"/>
      <c r="G9" s="557"/>
      <c r="H9" s="95"/>
      <c r="I9" s="17"/>
      <c r="J9" s="555" t="str">
        <f>$A$9</f>
        <v xml:space="preserve">تقرير التقويم المستمر الدوري للطالب/ة حتى تأريخ </v>
      </c>
      <c r="K9" s="556"/>
      <c r="L9" s="557"/>
      <c r="M9" s="557"/>
      <c r="N9" s="557"/>
      <c r="O9" s="557"/>
      <c r="P9" s="557"/>
      <c r="Q9" s="96">
        <f>$H$9</f>
        <v>0</v>
      </c>
      <c r="S9" s="555" t="str">
        <f>$A$9</f>
        <v xml:space="preserve">تقرير التقويم المستمر الدوري للطالب/ة حتى تأريخ </v>
      </c>
      <c r="T9" s="556"/>
      <c r="U9" s="557"/>
      <c r="V9" s="557"/>
      <c r="W9" s="557"/>
      <c r="X9" s="557"/>
      <c r="Y9" s="557"/>
      <c r="Z9" s="96">
        <f>$H$9</f>
        <v>0</v>
      </c>
      <c r="AB9" s="555" t="str">
        <f>$A$9</f>
        <v xml:space="preserve">تقرير التقويم المستمر الدوري للطالب/ة حتى تأريخ </v>
      </c>
      <c r="AC9" s="556"/>
      <c r="AD9" s="557"/>
      <c r="AE9" s="557"/>
      <c r="AF9" s="557"/>
      <c r="AG9" s="557"/>
      <c r="AH9" s="557"/>
      <c r="AI9" s="96">
        <f>$H$9</f>
        <v>0</v>
      </c>
      <c r="AK9" s="555" t="str">
        <f>$A$9</f>
        <v xml:space="preserve">تقرير التقويم المستمر الدوري للطالب/ة حتى تأريخ </v>
      </c>
      <c r="AL9" s="556"/>
      <c r="AM9" s="557"/>
      <c r="AN9" s="557"/>
      <c r="AO9" s="557"/>
      <c r="AP9" s="557"/>
      <c r="AQ9" s="557"/>
      <c r="AR9" s="96">
        <f>$H$9</f>
        <v>0</v>
      </c>
      <c r="AT9" s="555" t="str">
        <f>$A$9</f>
        <v xml:space="preserve">تقرير التقويم المستمر الدوري للطالب/ة حتى تأريخ </v>
      </c>
      <c r="AU9" s="556"/>
      <c r="AV9" s="557"/>
      <c r="AW9" s="557"/>
      <c r="AX9" s="557"/>
      <c r="AY9" s="557"/>
      <c r="AZ9" s="557"/>
      <c r="BA9" s="96">
        <f>$H$9</f>
        <v>0</v>
      </c>
      <c r="BC9" s="555" t="str">
        <f>$A$9</f>
        <v xml:space="preserve">تقرير التقويم المستمر الدوري للطالب/ة حتى تأريخ </v>
      </c>
      <c r="BD9" s="556"/>
      <c r="BE9" s="557"/>
      <c r="BF9" s="557"/>
      <c r="BG9" s="557"/>
      <c r="BH9" s="557"/>
      <c r="BI9" s="557"/>
      <c r="BJ9" s="96">
        <f>$H$9</f>
        <v>0</v>
      </c>
      <c r="BL9" s="555" t="str">
        <f>$A$9</f>
        <v xml:space="preserve">تقرير التقويم المستمر الدوري للطالب/ة حتى تأريخ </v>
      </c>
      <c r="BM9" s="556"/>
      <c r="BN9" s="557"/>
      <c r="BO9" s="557"/>
      <c r="BP9" s="557"/>
      <c r="BQ9" s="557"/>
      <c r="BR9" s="557"/>
      <c r="BS9" s="96">
        <f>$H$9</f>
        <v>0</v>
      </c>
      <c r="BU9" s="555" t="str">
        <f>$A$9</f>
        <v xml:space="preserve">تقرير التقويم المستمر الدوري للطالب/ة حتى تأريخ </v>
      </c>
      <c r="BV9" s="556"/>
      <c r="BW9" s="557"/>
      <c r="BX9" s="557"/>
      <c r="BY9" s="557"/>
      <c r="BZ9" s="557"/>
      <c r="CA9" s="557"/>
      <c r="CB9" s="96">
        <f>$H$9</f>
        <v>0</v>
      </c>
      <c r="CD9" s="555" t="str">
        <f>$A$9</f>
        <v xml:space="preserve">تقرير التقويم المستمر الدوري للطالب/ة حتى تأريخ </v>
      </c>
      <c r="CE9" s="556"/>
      <c r="CF9" s="557"/>
      <c r="CG9" s="557"/>
      <c r="CH9" s="557"/>
      <c r="CI9" s="557"/>
      <c r="CJ9" s="557"/>
      <c r="CK9" s="96">
        <f>$H$9</f>
        <v>0</v>
      </c>
    </row>
    <row r="10" spans="1:89" ht="6.75" customHeight="1" thickTop="1" thickBo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S10" s="17"/>
      <c r="T10" s="17"/>
      <c r="U10" s="17"/>
      <c r="V10" s="17"/>
      <c r="W10" s="17"/>
      <c r="X10" s="17"/>
      <c r="Y10" s="17"/>
      <c r="Z10" s="17"/>
      <c r="AB10" s="17"/>
      <c r="AC10" s="17"/>
      <c r="AD10" s="17"/>
      <c r="AE10" s="17"/>
      <c r="AF10" s="17"/>
      <c r="AG10" s="17"/>
      <c r="AH10" s="17"/>
      <c r="AI10" s="17"/>
      <c r="AK10" s="17"/>
      <c r="AL10" s="17"/>
      <c r="AM10" s="17"/>
      <c r="AN10" s="17"/>
      <c r="AO10" s="17"/>
      <c r="AP10" s="17"/>
      <c r="AQ10" s="17"/>
      <c r="AR10" s="17"/>
      <c r="AT10" s="17"/>
      <c r="AU10" s="17"/>
      <c r="AV10" s="17"/>
      <c r="AW10" s="17"/>
      <c r="AX10" s="17"/>
      <c r="AY10" s="17"/>
      <c r="AZ10" s="17"/>
      <c r="BA10" s="17"/>
      <c r="BC10" s="17"/>
      <c r="BD10" s="17"/>
      <c r="BE10" s="17"/>
      <c r="BF10" s="17"/>
      <c r="BG10" s="17"/>
      <c r="BH10" s="17"/>
      <c r="BI10" s="17"/>
      <c r="BJ10" s="17"/>
      <c r="BL10" s="17"/>
      <c r="BM10" s="17"/>
      <c r="BN10" s="17"/>
      <c r="BO10" s="17"/>
      <c r="BP10" s="17"/>
      <c r="BQ10" s="17"/>
      <c r="BR10" s="17"/>
      <c r="BS10" s="17"/>
      <c r="BU10" s="17"/>
      <c r="BV10" s="17"/>
      <c r="BW10" s="17"/>
      <c r="BX10" s="17"/>
      <c r="BY10" s="17"/>
      <c r="BZ10" s="17"/>
      <c r="CA10" s="17"/>
      <c r="CB10" s="17"/>
      <c r="CD10" s="17"/>
      <c r="CE10" s="17"/>
      <c r="CF10" s="17"/>
      <c r="CG10" s="17"/>
      <c r="CH10" s="17"/>
      <c r="CI10" s="17"/>
      <c r="CJ10" s="17"/>
      <c r="CK10" s="17"/>
    </row>
    <row r="11" spans="1:89" ht="20.25" customHeight="1">
      <c r="A11" s="576" t="s">
        <v>83</v>
      </c>
      <c r="B11" s="577"/>
      <c r="C11" s="558" t="s">
        <v>98</v>
      </c>
      <c r="D11" s="560" t="s">
        <v>99</v>
      </c>
      <c r="E11" s="553" t="s">
        <v>20</v>
      </c>
      <c r="F11" s="553"/>
      <c r="G11" s="553" t="s">
        <v>103</v>
      </c>
      <c r="H11" s="562" t="s">
        <v>84</v>
      </c>
      <c r="I11" s="17"/>
      <c r="J11" s="580" t="str">
        <f>$A$11</f>
        <v>أدوات التقويم</v>
      </c>
      <c r="K11" s="581"/>
      <c r="L11" s="558" t="str">
        <f>$C$11</f>
        <v>درجة أداة التقويم المعتمدة</v>
      </c>
      <c r="M11" s="560" t="str">
        <f>$D$11</f>
        <v>عدد مرات متابعة الطالب/ة</v>
      </c>
      <c r="N11" s="553" t="str">
        <f>$E$11</f>
        <v>إجمالي الدرجات</v>
      </c>
      <c r="O11" s="553"/>
      <c r="P11" s="553" t="str">
        <f>$G$11</f>
        <v>المستوى المتوقع للطالب/ة</v>
      </c>
      <c r="Q11" s="562" t="str">
        <f>$H$11</f>
        <v>التعليقات والتقديرات</v>
      </c>
      <c r="S11" s="580" t="str">
        <f>$A$11</f>
        <v>أدوات التقويم</v>
      </c>
      <c r="T11" s="581"/>
      <c r="U11" s="558" t="str">
        <f>$C$11</f>
        <v>درجة أداة التقويم المعتمدة</v>
      </c>
      <c r="V11" s="560" t="str">
        <f>$D$11</f>
        <v>عدد مرات متابعة الطالب/ة</v>
      </c>
      <c r="W11" s="553" t="str">
        <f>$E$11</f>
        <v>إجمالي الدرجات</v>
      </c>
      <c r="X11" s="553"/>
      <c r="Y11" s="553" t="str">
        <f>$G$11</f>
        <v>المستوى المتوقع للطالب/ة</v>
      </c>
      <c r="Z11" s="562" t="str">
        <f>$H$11</f>
        <v>التعليقات والتقديرات</v>
      </c>
      <c r="AB11" s="580" t="str">
        <f>$A$11</f>
        <v>أدوات التقويم</v>
      </c>
      <c r="AC11" s="581"/>
      <c r="AD11" s="558" t="str">
        <f>$C$11</f>
        <v>درجة أداة التقويم المعتمدة</v>
      </c>
      <c r="AE11" s="560" t="str">
        <f>$D$11</f>
        <v>عدد مرات متابعة الطالب/ة</v>
      </c>
      <c r="AF11" s="553" t="str">
        <f>$E$11</f>
        <v>إجمالي الدرجات</v>
      </c>
      <c r="AG11" s="553"/>
      <c r="AH11" s="553" t="str">
        <f>$G$11</f>
        <v>المستوى المتوقع للطالب/ة</v>
      </c>
      <c r="AI11" s="562" t="str">
        <f>$H$11</f>
        <v>التعليقات والتقديرات</v>
      </c>
      <c r="AK11" s="580" t="str">
        <f>$A$11</f>
        <v>أدوات التقويم</v>
      </c>
      <c r="AL11" s="581"/>
      <c r="AM11" s="558" t="str">
        <f>$C$11</f>
        <v>درجة أداة التقويم المعتمدة</v>
      </c>
      <c r="AN11" s="560" t="str">
        <f>$D$11</f>
        <v>عدد مرات متابعة الطالب/ة</v>
      </c>
      <c r="AO11" s="553" t="str">
        <f>$E$11</f>
        <v>إجمالي الدرجات</v>
      </c>
      <c r="AP11" s="553"/>
      <c r="AQ11" s="553" t="str">
        <f>$G$11</f>
        <v>المستوى المتوقع للطالب/ة</v>
      </c>
      <c r="AR11" s="562" t="str">
        <f>$H$11</f>
        <v>التعليقات والتقديرات</v>
      </c>
      <c r="AT11" s="580" t="str">
        <f>$A$11</f>
        <v>أدوات التقويم</v>
      </c>
      <c r="AU11" s="581"/>
      <c r="AV11" s="558" t="str">
        <f>$C$11</f>
        <v>درجة أداة التقويم المعتمدة</v>
      </c>
      <c r="AW11" s="560" t="str">
        <f>$D$11</f>
        <v>عدد مرات متابعة الطالب/ة</v>
      </c>
      <c r="AX11" s="553" t="str">
        <f>$E$11</f>
        <v>إجمالي الدرجات</v>
      </c>
      <c r="AY11" s="553"/>
      <c r="AZ11" s="553" t="str">
        <f>$G$11</f>
        <v>المستوى المتوقع للطالب/ة</v>
      </c>
      <c r="BA11" s="562" t="str">
        <f>$H$11</f>
        <v>التعليقات والتقديرات</v>
      </c>
      <c r="BC11" s="580" t="str">
        <f>$A$11</f>
        <v>أدوات التقويم</v>
      </c>
      <c r="BD11" s="581"/>
      <c r="BE11" s="558" t="str">
        <f>$C$11</f>
        <v>درجة أداة التقويم المعتمدة</v>
      </c>
      <c r="BF11" s="560" t="str">
        <f>$D$11</f>
        <v>عدد مرات متابعة الطالب/ة</v>
      </c>
      <c r="BG11" s="553" t="str">
        <f>$E$11</f>
        <v>إجمالي الدرجات</v>
      </c>
      <c r="BH11" s="553"/>
      <c r="BI11" s="553" t="str">
        <f>$G$11</f>
        <v>المستوى المتوقع للطالب/ة</v>
      </c>
      <c r="BJ11" s="562" t="str">
        <f>$H$11</f>
        <v>التعليقات والتقديرات</v>
      </c>
      <c r="BL11" s="580" t="str">
        <f>$A$11</f>
        <v>أدوات التقويم</v>
      </c>
      <c r="BM11" s="581"/>
      <c r="BN11" s="558" t="str">
        <f>$C$11</f>
        <v>درجة أداة التقويم المعتمدة</v>
      </c>
      <c r="BO11" s="560" t="str">
        <f>$D$11</f>
        <v>عدد مرات متابعة الطالب/ة</v>
      </c>
      <c r="BP11" s="553" t="str">
        <f>$E$11</f>
        <v>إجمالي الدرجات</v>
      </c>
      <c r="BQ11" s="553"/>
      <c r="BR11" s="553" t="str">
        <f>$G$11</f>
        <v>المستوى المتوقع للطالب/ة</v>
      </c>
      <c r="BS11" s="562" t="str">
        <f>$H$11</f>
        <v>التعليقات والتقديرات</v>
      </c>
      <c r="BU11" s="580" t="str">
        <f>$A$11</f>
        <v>أدوات التقويم</v>
      </c>
      <c r="BV11" s="581"/>
      <c r="BW11" s="560" t="str">
        <f>$C$11</f>
        <v>درجة أداة التقويم المعتمدة</v>
      </c>
      <c r="BX11" s="553" t="str">
        <f>$D$11</f>
        <v>عدد مرات متابعة الطالب/ة</v>
      </c>
      <c r="BY11" s="553" t="str">
        <f>$E$11</f>
        <v>إجمالي الدرجات</v>
      </c>
      <c r="BZ11" s="553"/>
      <c r="CA11" s="553" t="str">
        <f>$G$11</f>
        <v>المستوى المتوقع للطالب/ة</v>
      </c>
      <c r="CB11" s="562" t="str">
        <f>$H$11</f>
        <v>التعليقات والتقديرات</v>
      </c>
      <c r="CD11" s="580" t="str">
        <f>$A$11</f>
        <v>أدوات التقويم</v>
      </c>
      <c r="CE11" s="581"/>
      <c r="CF11" s="560" t="str">
        <f>$C$11</f>
        <v>درجة أداة التقويم المعتمدة</v>
      </c>
      <c r="CG11" s="553" t="str">
        <f>$D$11</f>
        <v>عدد مرات متابعة الطالب/ة</v>
      </c>
      <c r="CH11" s="553" t="str">
        <f>$E$11</f>
        <v>إجمالي الدرجات</v>
      </c>
      <c r="CI11" s="553"/>
      <c r="CJ11" s="553" t="str">
        <f>$G$11</f>
        <v>المستوى المتوقع للطالب/ة</v>
      </c>
      <c r="CK11" s="562" t="str">
        <f>$H$11</f>
        <v>التعليقات والتقديرات</v>
      </c>
    </row>
    <row r="12" spans="1:89" ht="37.5" customHeight="1" thickBot="1">
      <c r="A12" s="578"/>
      <c r="B12" s="579"/>
      <c r="C12" s="559"/>
      <c r="D12" s="561"/>
      <c r="E12" s="127" t="s">
        <v>102</v>
      </c>
      <c r="F12" s="127" t="s">
        <v>104</v>
      </c>
      <c r="G12" s="554"/>
      <c r="H12" s="563"/>
      <c r="I12" s="17"/>
      <c r="J12" s="582"/>
      <c r="K12" s="583"/>
      <c r="L12" s="559"/>
      <c r="M12" s="561"/>
      <c r="N12" s="127" t="str">
        <f>$E$12</f>
        <v>الرصيد المتوقع</v>
      </c>
      <c r="O12" s="127" t="str">
        <f>$F$12</f>
        <v>أثناء المتابعة</v>
      </c>
      <c r="P12" s="554"/>
      <c r="Q12" s="563"/>
      <c r="S12" s="582"/>
      <c r="T12" s="583"/>
      <c r="U12" s="559"/>
      <c r="V12" s="561"/>
      <c r="W12" s="127" t="str">
        <f>$E$12</f>
        <v>الرصيد المتوقع</v>
      </c>
      <c r="X12" s="127" t="str">
        <f>$F$12</f>
        <v>أثناء المتابعة</v>
      </c>
      <c r="Y12" s="554"/>
      <c r="Z12" s="563"/>
      <c r="AB12" s="582"/>
      <c r="AC12" s="583"/>
      <c r="AD12" s="559"/>
      <c r="AE12" s="561"/>
      <c r="AF12" s="127" t="str">
        <f>$E$12</f>
        <v>الرصيد المتوقع</v>
      </c>
      <c r="AG12" s="127" t="str">
        <f>$F$12</f>
        <v>أثناء المتابعة</v>
      </c>
      <c r="AH12" s="554"/>
      <c r="AI12" s="563"/>
      <c r="AK12" s="582"/>
      <c r="AL12" s="583"/>
      <c r="AM12" s="559"/>
      <c r="AN12" s="561"/>
      <c r="AO12" s="127" t="str">
        <f>$E$12</f>
        <v>الرصيد المتوقع</v>
      </c>
      <c r="AP12" s="127" t="str">
        <f>$F$12</f>
        <v>أثناء المتابعة</v>
      </c>
      <c r="AQ12" s="554"/>
      <c r="AR12" s="563"/>
      <c r="AT12" s="582"/>
      <c r="AU12" s="583"/>
      <c r="AV12" s="559"/>
      <c r="AW12" s="561"/>
      <c r="AX12" s="127" t="str">
        <f>$E$12</f>
        <v>الرصيد المتوقع</v>
      </c>
      <c r="AY12" s="127" t="str">
        <f>$F$12</f>
        <v>أثناء المتابعة</v>
      </c>
      <c r="AZ12" s="554"/>
      <c r="BA12" s="563"/>
      <c r="BC12" s="582"/>
      <c r="BD12" s="583"/>
      <c r="BE12" s="559"/>
      <c r="BF12" s="561"/>
      <c r="BG12" s="127" t="str">
        <f>$E$12</f>
        <v>الرصيد المتوقع</v>
      </c>
      <c r="BH12" s="127" t="str">
        <f>$F$12</f>
        <v>أثناء المتابعة</v>
      </c>
      <c r="BI12" s="554"/>
      <c r="BJ12" s="563"/>
      <c r="BL12" s="582"/>
      <c r="BM12" s="583"/>
      <c r="BN12" s="559"/>
      <c r="BO12" s="561"/>
      <c r="BP12" s="127" t="str">
        <f>$E$12</f>
        <v>الرصيد المتوقع</v>
      </c>
      <c r="BQ12" s="127" t="str">
        <f>$F$12</f>
        <v>أثناء المتابعة</v>
      </c>
      <c r="BR12" s="554"/>
      <c r="BS12" s="563"/>
      <c r="BU12" s="582"/>
      <c r="BV12" s="583"/>
      <c r="BW12" s="561"/>
      <c r="BX12" s="554"/>
      <c r="BY12" s="127" t="str">
        <f>$E$12</f>
        <v>الرصيد المتوقع</v>
      </c>
      <c r="BZ12" s="127" t="str">
        <f>$F$12</f>
        <v>أثناء المتابعة</v>
      </c>
      <c r="CA12" s="554"/>
      <c r="CB12" s="563"/>
      <c r="CD12" s="582"/>
      <c r="CE12" s="583"/>
      <c r="CF12" s="561"/>
      <c r="CG12" s="554"/>
      <c r="CH12" s="127" t="str">
        <f>$E$12</f>
        <v>الرصيد المتوقع</v>
      </c>
      <c r="CI12" s="127" t="str">
        <f>$F$12</f>
        <v>أثناء المتابعة</v>
      </c>
      <c r="CJ12" s="554"/>
      <c r="CK12" s="563"/>
    </row>
    <row r="13" spans="1:89" ht="21.95" customHeight="1">
      <c r="A13" s="584" t="s">
        <v>126</v>
      </c>
      <c r="B13" s="585"/>
      <c r="C13" s="97">
        <f>'صحة القراءة 40'!$J$5</f>
        <v>40</v>
      </c>
      <c r="D13" s="98">
        <f>'صحة القراءة 40'!$S9</f>
        <v>0</v>
      </c>
      <c r="E13" s="98">
        <f>'صحة القراءة 40'!$T9</f>
        <v>0</v>
      </c>
      <c r="F13" s="98">
        <f>'صحة القراءة 40'!$U9</f>
        <v>0</v>
      </c>
      <c r="G13" s="99" t="str">
        <f>'صحة القراءة 40'!$W9</f>
        <v>0</v>
      </c>
      <c r="H13" s="100" t="str">
        <f>'صحة القراءة 40'!$X9</f>
        <v>0</v>
      </c>
      <c r="I13" s="17"/>
      <c r="J13" s="584" t="str">
        <f>$A$13</f>
        <v>صحة القراءة</v>
      </c>
      <c r="K13" s="585"/>
      <c r="L13" s="97">
        <f>'صحة القراءة 40'!$J$5</f>
        <v>40</v>
      </c>
      <c r="M13" s="98">
        <f>'صحة القراءة 40'!$S10</f>
        <v>0</v>
      </c>
      <c r="N13" s="98">
        <f>'صحة القراءة 40'!$T10</f>
        <v>0</v>
      </c>
      <c r="O13" s="98">
        <f>'صحة القراءة 40'!$U10</f>
        <v>0</v>
      </c>
      <c r="P13" s="99" t="str">
        <f>'صحة القراءة 40'!$W10</f>
        <v>0</v>
      </c>
      <c r="Q13" s="100" t="str">
        <f>'صحة القراءة 40'!$X10</f>
        <v>0</v>
      </c>
      <c r="S13" s="584" t="str">
        <f>$A$13</f>
        <v>صحة القراءة</v>
      </c>
      <c r="T13" s="585"/>
      <c r="U13" s="97">
        <f>'صحة القراءة 40'!$J$5</f>
        <v>40</v>
      </c>
      <c r="V13" s="98">
        <f>'صحة القراءة 40'!$S11</f>
        <v>0</v>
      </c>
      <c r="W13" s="98">
        <f>'صحة القراءة 40'!$T11</f>
        <v>0</v>
      </c>
      <c r="X13" s="98">
        <f>'صحة القراءة 40'!$U11</f>
        <v>0</v>
      </c>
      <c r="Y13" s="99" t="str">
        <f>'صحة القراءة 40'!$W11</f>
        <v>0</v>
      </c>
      <c r="Z13" s="100" t="str">
        <f>'صحة القراءة 40'!$X11</f>
        <v>0</v>
      </c>
      <c r="AB13" s="584" t="str">
        <f>$A$13</f>
        <v>صحة القراءة</v>
      </c>
      <c r="AC13" s="585"/>
      <c r="AD13" s="97">
        <f>'صحة القراءة 40'!$J$5</f>
        <v>40</v>
      </c>
      <c r="AE13" s="98">
        <f>'صحة القراءة 40'!$S12</f>
        <v>0</v>
      </c>
      <c r="AF13" s="98">
        <f>'صحة القراءة 40'!$T12</f>
        <v>0</v>
      </c>
      <c r="AG13" s="98">
        <f>'صحة القراءة 40'!$U12</f>
        <v>0</v>
      </c>
      <c r="AH13" s="99" t="str">
        <f>'صحة القراءة 40'!$W12</f>
        <v>0</v>
      </c>
      <c r="AI13" s="100" t="str">
        <f>'صحة القراءة 40'!$X12</f>
        <v>0</v>
      </c>
      <c r="AK13" s="584" t="str">
        <f>$A$13</f>
        <v>صحة القراءة</v>
      </c>
      <c r="AL13" s="585"/>
      <c r="AM13" s="97">
        <f>'صحة القراءة 40'!$J$5</f>
        <v>40</v>
      </c>
      <c r="AN13" s="98">
        <f>'صحة القراءة 40'!$S13</f>
        <v>0</v>
      </c>
      <c r="AO13" s="98">
        <f>'صحة القراءة 40'!$T13</f>
        <v>0</v>
      </c>
      <c r="AP13" s="98">
        <f>'صحة القراءة 40'!$U13</f>
        <v>0</v>
      </c>
      <c r="AQ13" s="99" t="str">
        <f>'صحة القراءة 40'!$W13</f>
        <v>0</v>
      </c>
      <c r="AR13" s="100" t="str">
        <f>'صحة القراءة 40'!$X13</f>
        <v>0</v>
      </c>
      <c r="AT13" s="584" t="str">
        <f>$A$13</f>
        <v>صحة القراءة</v>
      </c>
      <c r="AU13" s="585"/>
      <c r="AV13" s="97">
        <f>'صحة القراءة 40'!$J$5</f>
        <v>40</v>
      </c>
      <c r="AW13" s="98">
        <f>'صحة القراءة 40'!$S14</f>
        <v>0</v>
      </c>
      <c r="AX13" s="98">
        <f>'صحة القراءة 40'!$T14</f>
        <v>0</v>
      </c>
      <c r="AY13" s="98">
        <f>'صحة القراءة 40'!$U14</f>
        <v>0</v>
      </c>
      <c r="AZ13" s="99" t="str">
        <f>'صحة القراءة 40'!$W14</f>
        <v>0</v>
      </c>
      <c r="BA13" s="100" t="str">
        <f>'صحة القراءة 40'!$X14</f>
        <v>0</v>
      </c>
      <c r="BC13" s="584" t="str">
        <f>$A$13</f>
        <v>صحة القراءة</v>
      </c>
      <c r="BD13" s="585"/>
      <c r="BE13" s="97">
        <f>'صحة القراءة 40'!$J$5</f>
        <v>40</v>
      </c>
      <c r="BF13" s="98">
        <f>'صحة القراءة 40'!$S15</f>
        <v>0</v>
      </c>
      <c r="BG13" s="98">
        <f>'صحة القراءة 40'!$T15</f>
        <v>0</v>
      </c>
      <c r="BH13" s="98">
        <f>'صحة القراءة 40'!$U15</f>
        <v>0</v>
      </c>
      <c r="BI13" s="99" t="str">
        <f>'صحة القراءة 40'!$W15</f>
        <v>0</v>
      </c>
      <c r="BJ13" s="100" t="str">
        <f>'صحة القراءة 40'!$X15</f>
        <v>0</v>
      </c>
      <c r="BL13" s="584" t="str">
        <f>$A$13</f>
        <v>صحة القراءة</v>
      </c>
      <c r="BM13" s="585"/>
      <c r="BN13" s="97">
        <f>'صحة القراءة 40'!$J$5</f>
        <v>40</v>
      </c>
      <c r="BO13" s="98">
        <f>'صحة القراءة 40'!$S16</f>
        <v>0</v>
      </c>
      <c r="BP13" s="98">
        <f>'صحة القراءة 40'!$T16</f>
        <v>0</v>
      </c>
      <c r="BQ13" s="98">
        <f>'صحة القراءة 40'!$U16</f>
        <v>0</v>
      </c>
      <c r="BR13" s="99" t="str">
        <f>'صحة القراءة 40'!$W16</f>
        <v>0</v>
      </c>
      <c r="BS13" s="100" t="str">
        <f>'صحة القراءة 40'!$X16</f>
        <v>0</v>
      </c>
      <c r="BU13" s="584" t="str">
        <f>$A$13</f>
        <v>صحة القراءة</v>
      </c>
      <c r="BV13" s="585"/>
      <c r="BW13" s="97">
        <f>'صحة القراءة 40'!$J$5</f>
        <v>40</v>
      </c>
      <c r="BX13" s="98">
        <f>'صحة القراءة 40'!$S17</f>
        <v>0</v>
      </c>
      <c r="BY13" s="98">
        <f>'صحة القراءة 40'!$T17</f>
        <v>0</v>
      </c>
      <c r="BZ13" s="98">
        <f>'صحة القراءة 40'!$U17</f>
        <v>0</v>
      </c>
      <c r="CA13" s="99" t="str">
        <f>'صحة القراءة 40'!$W17</f>
        <v>0</v>
      </c>
      <c r="CB13" s="100" t="str">
        <f>'صحة القراءة 40'!$X17</f>
        <v>0</v>
      </c>
      <c r="CD13" s="584" t="str">
        <f>$A$13</f>
        <v>صحة القراءة</v>
      </c>
      <c r="CE13" s="585"/>
      <c r="CF13" s="97">
        <f>'صحة القراءة 40'!$J$5</f>
        <v>40</v>
      </c>
      <c r="CG13" s="98">
        <f>'صحة القراءة 40'!$S18</f>
        <v>0</v>
      </c>
      <c r="CH13" s="98">
        <f>'صحة القراءة 40'!$T18</f>
        <v>0</v>
      </c>
      <c r="CI13" s="98">
        <f>'صحة القراءة 40'!$U18</f>
        <v>0</v>
      </c>
      <c r="CJ13" s="99" t="str">
        <f>'صحة القراءة 40'!$W18</f>
        <v>0</v>
      </c>
      <c r="CK13" s="100" t="str">
        <f>'صحة القراءة 40'!$X18</f>
        <v>0</v>
      </c>
    </row>
    <row r="14" spans="1:89" ht="21.95" customHeight="1">
      <c r="A14" s="574" t="s">
        <v>127</v>
      </c>
      <c r="B14" s="575"/>
      <c r="C14" s="101">
        <f>'الترتيل 10 درجات'!$J$5</f>
        <v>10</v>
      </c>
      <c r="D14" s="102">
        <f>'الترتيل 10 درجات'!$S9</f>
        <v>0</v>
      </c>
      <c r="E14" s="102">
        <f>'الترتيل 10 درجات'!$T9</f>
        <v>0</v>
      </c>
      <c r="F14" s="102">
        <f>'الترتيل 10 درجات'!$U9</f>
        <v>0</v>
      </c>
      <c r="G14" s="103" t="str">
        <f>'الترتيل 10 درجات'!$W9</f>
        <v>0</v>
      </c>
      <c r="H14" s="104" t="str">
        <f>'الترتيل 10 درجات'!$X9</f>
        <v>0</v>
      </c>
      <c r="I14" s="17"/>
      <c r="J14" s="574" t="str">
        <f>$A$14</f>
        <v>الترتيل</v>
      </c>
      <c r="K14" s="575"/>
      <c r="L14" s="101">
        <f>'الترتيل 10 درجات'!$J$5</f>
        <v>10</v>
      </c>
      <c r="M14" s="102">
        <f>'الترتيل 10 درجات'!$S10</f>
        <v>0</v>
      </c>
      <c r="N14" s="102">
        <f>'الترتيل 10 درجات'!$T10</f>
        <v>0</v>
      </c>
      <c r="O14" s="102">
        <f>'الترتيل 10 درجات'!$U10</f>
        <v>0</v>
      </c>
      <c r="P14" s="103" t="str">
        <f>'الترتيل 10 درجات'!$W10</f>
        <v>0</v>
      </c>
      <c r="Q14" s="104" t="str">
        <f>'الترتيل 10 درجات'!$X10</f>
        <v>0</v>
      </c>
      <c r="S14" s="574" t="str">
        <f>$A$14</f>
        <v>الترتيل</v>
      </c>
      <c r="T14" s="575"/>
      <c r="U14" s="101">
        <f>'الترتيل 10 درجات'!$J$5</f>
        <v>10</v>
      </c>
      <c r="V14" s="102">
        <f>'الترتيل 10 درجات'!$S11</f>
        <v>0</v>
      </c>
      <c r="W14" s="102">
        <f>'الترتيل 10 درجات'!$T11</f>
        <v>0</v>
      </c>
      <c r="X14" s="102">
        <f>'الترتيل 10 درجات'!$U11</f>
        <v>0</v>
      </c>
      <c r="Y14" s="103" t="str">
        <f>'الترتيل 10 درجات'!$W11</f>
        <v>0</v>
      </c>
      <c r="Z14" s="104" t="str">
        <f>'الترتيل 10 درجات'!$X11</f>
        <v>0</v>
      </c>
      <c r="AB14" s="574" t="str">
        <f>$A$14</f>
        <v>الترتيل</v>
      </c>
      <c r="AC14" s="575"/>
      <c r="AD14" s="101">
        <f>'الترتيل 10 درجات'!$J$5</f>
        <v>10</v>
      </c>
      <c r="AE14" s="102">
        <f>'الترتيل 10 درجات'!$S12</f>
        <v>0</v>
      </c>
      <c r="AF14" s="102">
        <f>'الترتيل 10 درجات'!$T12</f>
        <v>0</v>
      </c>
      <c r="AG14" s="102">
        <f>'الترتيل 10 درجات'!$U12</f>
        <v>0</v>
      </c>
      <c r="AH14" s="103" t="str">
        <f>'الترتيل 10 درجات'!$W12</f>
        <v>0</v>
      </c>
      <c r="AI14" s="104" t="str">
        <f>'الترتيل 10 درجات'!$X12</f>
        <v>0</v>
      </c>
      <c r="AK14" s="574" t="str">
        <f>$A$14</f>
        <v>الترتيل</v>
      </c>
      <c r="AL14" s="575"/>
      <c r="AM14" s="101">
        <f>'الترتيل 10 درجات'!$J$5</f>
        <v>10</v>
      </c>
      <c r="AN14" s="102">
        <f>'الترتيل 10 درجات'!$S13</f>
        <v>0</v>
      </c>
      <c r="AO14" s="102">
        <f>'الترتيل 10 درجات'!$T13</f>
        <v>0</v>
      </c>
      <c r="AP14" s="102">
        <f>'الترتيل 10 درجات'!$U13</f>
        <v>0</v>
      </c>
      <c r="AQ14" s="103" t="str">
        <f>'الترتيل 10 درجات'!$W13</f>
        <v>0</v>
      </c>
      <c r="AR14" s="104" t="str">
        <f>'الترتيل 10 درجات'!$X13</f>
        <v>0</v>
      </c>
      <c r="AT14" s="574" t="str">
        <f>$A$14</f>
        <v>الترتيل</v>
      </c>
      <c r="AU14" s="575"/>
      <c r="AV14" s="101">
        <f>'الترتيل 10 درجات'!$J$5</f>
        <v>10</v>
      </c>
      <c r="AW14" s="102">
        <f>'الترتيل 10 درجات'!$S14</f>
        <v>0</v>
      </c>
      <c r="AX14" s="102">
        <f>'الترتيل 10 درجات'!$T14</f>
        <v>0</v>
      </c>
      <c r="AY14" s="102">
        <f>'الترتيل 10 درجات'!$U14</f>
        <v>0</v>
      </c>
      <c r="AZ14" s="103" t="str">
        <f>'الترتيل 10 درجات'!$W14</f>
        <v>0</v>
      </c>
      <c r="BA14" s="104" t="str">
        <f>'الترتيل 10 درجات'!$X14</f>
        <v>0</v>
      </c>
      <c r="BC14" s="574" t="str">
        <f>$A$14</f>
        <v>الترتيل</v>
      </c>
      <c r="BD14" s="575"/>
      <c r="BE14" s="101">
        <f>'الترتيل 10 درجات'!$J$5</f>
        <v>10</v>
      </c>
      <c r="BF14" s="102">
        <f>'الترتيل 10 درجات'!$S15</f>
        <v>0</v>
      </c>
      <c r="BG14" s="102">
        <f>'الترتيل 10 درجات'!$T15</f>
        <v>0</v>
      </c>
      <c r="BH14" s="102">
        <f>'الترتيل 10 درجات'!$U15</f>
        <v>0</v>
      </c>
      <c r="BI14" s="103" t="str">
        <f>'الترتيل 10 درجات'!$W15</f>
        <v>0</v>
      </c>
      <c r="BJ14" s="104" t="str">
        <f>'الترتيل 10 درجات'!$X15</f>
        <v>0</v>
      </c>
      <c r="BL14" s="574" t="str">
        <f>$A$14</f>
        <v>الترتيل</v>
      </c>
      <c r="BM14" s="575"/>
      <c r="BN14" s="101">
        <f>'الترتيل 10 درجات'!$J$5</f>
        <v>10</v>
      </c>
      <c r="BO14" s="102">
        <f>'الترتيل 10 درجات'!$S16</f>
        <v>0</v>
      </c>
      <c r="BP14" s="102">
        <f>'الترتيل 10 درجات'!$T16</f>
        <v>0</v>
      </c>
      <c r="BQ14" s="102">
        <f>'الترتيل 10 درجات'!$U16</f>
        <v>0</v>
      </c>
      <c r="BR14" s="103" t="str">
        <f>'الترتيل 10 درجات'!$W16</f>
        <v>0</v>
      </c>
      <c r="BS14" s="104" t="str">
        <f>'الترتيل 10 درجات'!$X16</f>
        <v>0</v>
      </c>
      <c r="BU14" s="574" t="str">
        <f>$A$14</f>
        <v>الترتيل</v>
      </c>
      <c r="BV14" s="575"/>
      <c r="BW14" s="101">
        <f>'الترتيل 10 درجات'!$J$5</f>
        <v>10</v>
      </c>
      <c r="BX14" s="102">
        <f>'الترتيل 10 درجات'!$S17</f>
        <v>0</v>
      </c>
      <c r="BY14" s="102">
        <f>'الترتيل 10 درجات'!$T17</f>
        <v>0</v>
      </c>
      <c r="BZ14" s="102">
        <f>'الترتيل 10 درجات'!$U17</f>
        <v>0</v>
      </c>
      <c r="CA14" s="103" t="str">
        <f>'الترتيل 10 درجات'!$W17</f>
        <v>0</v>
      </c>
      <c r="CB14" s="104" t="str">
        <f>'الترتيل 10 درجات'!$X17</f>
        <v>0</v>
      </c>
      <c r="CD14" s="574" t="str">
        <f>$A$14</f>
        <v>الترتيل</v>
      </c>
      <c r="CE14" s="575"/>
      <c r="CF14" s="101">
        <f>'الترتيل 10 درجات'!$J$5</f>
        <v>10</v>
      </c>
      <c r="CG14" s="102">
        <f>'الترتيل 10 درجات'!$S18</f>
        <v>0</v>
      </c>
      <c r="CH14" s="102">
        <f>'الترتيل 10 درجات'!$T18</f>
        <v>0</v>
      </c>
      <c r="CI14" s="102">
        <f>'الترتيل 10 درجات'!$U18</f>
        <v>0</v>
      </c>
      <c r="CJ14" s="103" t="str">
        <f>'الترتيل 10 درجات'!$W18</f>
        <v>0</v>
      </c>
      <c r="CK14" s="104" t="str">
        <f>'الترتيل 10 درجات'!$X18</f>
        <v>0</v>
      </c>
    </row>
    <row r="15" spans="1:89" ht="21.95" customHeight="1" thickBot="1">
      <c r="A15" s="574" t="s">
        <v>128</v>
      </c>
      <c r="B15" s="575"/>
      <c r="C15" s="101">
        <f>'تطبيق التجويد 10 درجات'!$J$5</f>
        <v>10</v>
      </c>
      <c r="D15" s="102">
        <f>'تطبيق التجويد 10 درجات'!$S9</f>
        <v>0</v>
      </c>
      <c r="E15" s="102">
        <f>'تطبيق التجويد 10 درجات'!$T9</f>
        <v>0</v>
      </c>
      <c r="F15" s="102">
        <f>'تطبيق التجويد 10 درجات'!$U9</f>
        <v>0</v>
      </c>
      <c r="G15" s="103" t="str">
        <f>'تطبيق التجويد 10 درجات'!$W9</f>
        <v>0</v>
      </c>
      <c r="H15" s="104" t="str">
        <f>'تطبيق التجويد 10 درجات'!$X9</f>
        <v>0</v>
      </c>
      <c r="I15" s="17"/>
      <c r="J15" s="574" t="str">
        <f>$A$15</f>
        <v>تطبيق التجويد</v>
      </c>
      <c r="K15" s="575"/>
      <c r="L15" s="101">
        <f>'تطبيق التجويد 10 درجات'!$J$5</f>
        <v>10</v>
      </c>
      <c r="M15" s="102">
        <f>'تطبيق التجويد 10 درجات'!$S10</f>
        <v>0</v>
      </c>
      <c r="N15" s="102">
        <f>'تطبيق التجويد 10 درجات'!$T10</f>
        <v>0</v>
      </c>
      <c r="O15" s="102">
        <f>'تطبيق التجويد 10 درجات'!$U10</f>
        <v>0</v>
      </c>
      <c r="P15" s="103" t="str">
        <f>'تطبيق التجويد 10 درجات'!$W10</f>
        <v>0</v>
      </c>
      <c r="Q15" s="104" t="str">
        <f>'تطبيق التجويد 10 درجات'!$X10</f>
        <v>0</v>
      </c>
      <c r="S15" s="574" t="str">
        <f>$A$15</f>
        <v>تطبيق التجويد</v>
      </c>
      <c r="T15" s="575"/>
      <c r="U15" s="101">
        <f>'تطبيق التجويد 10 درجات'!$J$5</f>
        <v>10</v>
      </c>
      <c r="V15" s="102">
        <f>'تطبيق التجويد 10 درجات'!$S11</f>
        <v>0</v>
      </c>
      <c r="W15" s="102">
        <f>'تطبيق التجويد 10 درجات'!$T11</f>
        <v>0</v>
      </c>
      <c r="X15" s="102">
        <f>'تطبيق التجويد 10 درجات'!$U11</f>
        <v>0</v>
      </c>
      <c r="Y15" s="103" t="str">
        <f>'تطبيق التجويد 10 درجات'!$W11</f>
        <v>0</v>
      </c>
      <c r="Z15" s="104" t="str">
        <f>'تطبيق التجويد 10 درجات'!$X11</f>
        <v>0</v>
      </c>
      <c r="AB15" s="574" t="str">
        <f>$A$15</f>
        <v>تطبيق التجويد</v>
      </c>
      <c r="AC15" s="575"/>
      <c r="AD15" s="101">
        <f>'تطبيق التجويد 10 درجات'!$J$5</f>
        <v>10</v>
      </c>
      <c r="AE15" s="102">
        <f>'تطبيق التجويد 10 درجات'!$S12</f>
        <v>0</v>
      </c>
      <c r="AF15" s="102">
        <f>'تطبيق التجويد 10 درجات'!$T12</f>
        <v>0</v>
      </c>
      <c r="AG15" s="102">
        <f>'تطبيق التجويد 10 درجات'!$U12</f>
        <v>0</v>
      </c>
      <c r="AH15" s="103" t="str">
        <f>'تطبيق التجويد 10 درجات'!$W12</f>
        <v>0</v>
      </c>
      <c r="AI15" s="104" t="str">
        <f>'تطبيق التجويد 10 درجات'!$X12</f>
        <v>0</v>
      </c>
      <c r="AK15" s="574" t="str">
        <f>$A$15</f>
        <v>تطبيق التجويد</v>
      </c>
      <c r="AL15" s="575"/>
      <c r="AM15" s="101">
        <f>'تطبيق التجويد 10 درجات'!$J$5</f>
        <v>10</v>
      </c>
      <c r="AN15" s="102">
        <f>'تطبيق التجويد 10 درجات'!$S13</f>
        <v>0</v>
      </c>
      <c r="AO15" s="102">
        <f>'تطبيق التجويد 10 درجات'!$T13</f>
        <v>0</v>
      </c>
      <c r="AP15" s="102">
        <f>'تطبيق التجويد 10 درجات'!$U13</f>
        <v>0</v>
      </c>
      <c r="AQ15" s="103" t="str">
        <f>'تطبيق التجويد 10 درجات'!$W13</f>
        <v>0</v>
      </c>
      <c r="AR15" s="104" t="str">
        <f>'تطبيق التجويد 10 درجات'!$X13</f>
        <v>0</v>
      </c>
      <c r="AT15" s="574" t="str">
        <f>$A$15</f>
        <v>تطبيق التجويد</v>
      </c>
      <c r="AU15" s="575"/>
      <c r="AV15" s="101">
        <f>'تطبيق التجويد 10 درجات'!$J$5</f>
        <v>10</v>
      </c>
      <c r="AW15" s="102">
        <f>'تطبيق التجويد 10 درجات'!$S14</f>
        <v>0</v>
      </c>
      <c r="AX15" s="102">
        <f>'تطبيق التجويد 10 درجات'!$T14</f>
        <v>0</v>
      </c>
      <c r="AY15" s="102">
        <f>'تطبيق التجويد 10 درجات'!$U14</f>
        <v>0</v>
      </c>
      <c r="AZ15" s="103" t="str">
        <f>'تطبيق التجويد 10 درجات'!$W14</f>
        <v>0</v>
      </c>
      <c r="BA15" s="104" t="str">
        <f>'تطبيق التجويد 10 درجات'!$X14</f>
        <v>0</v>
      </c>
      <c r="BC15" s="574" t="str">
        <f>$A$15</f>
        <v>تطبيق التجويد</v>
      </c>
      <c r="BD15" s="575"/>
      <c r="BE15" s="101">
        <f>'تطبيق التجويد 10 درجات'!$J$5</f>
        <v>10</v>
      </c>
      <c r="BF15" s="102">
        <f>'تطبيق التجويد 10 درجات'!$S15</f>
        <v>0</v>
      </c>
      <c r="BG15" s="102">
        <f>'تطبيق التجويد 10 درجات'!$T15</f>
        <v>0</v>
      </c>
      <c r="BH15" s="102">
        <f>'تطبيق التجويد 10 درجات'!$U15</f>
        <v>0</v>
      </c>
      <c r="BI15" s="103" t="str">
        <f>'تطبيق التجويد 10 درجات'!$W15</f>
        <v>0</v>
      </c>
      <c r="BJ15" s="104" t="str">
        <f>'تطبيق التجويد 10 درجات'!$X15</f>
        <v>0</v>
      </c>
      <c r="BL15" s="574" t="str">
        <f>$A$15</f>
        <v>تطبيق التجويد</v>
      </c>
      <c r="BM15" s="575"/>
      <c r="BN15" s="101">
        <f>'تطبيق التجويد 10 درجات'!$J$5</f>
        <v>10</v>
      </c>
      <c r="BO15" s="102">
        <f>'تطبيق التجويد 10 درجات'!$S16</f>
        <v>0</v>
      </c>
      <c r="BP15" s="102">
        <f>'تطبيق التجويد 10 درجات'!$T16</f>
        <v>0</v>
      </c>
      <c r="BQ15" s="102">
        <f>'تطبيق التجويد 10 درجات'!$U16</f>
        <v>0</v>
      </c>
      <c r="BR15" s="103" t="str">
        <f>'تطبيق التجويد 10 درجات'!$W16</f>
        <v>0</v>
      </c>
      <c r="BS15" s="104" t="str">
        <f>'تطبيق التجويد 10 درجات'!$X16</f>
        <v>0</v>
      </c>
      <c r="BU15" s="574" t="str">
        <f>$A$15</f>
        <v>تطبيق التجويد</v>
      </c>
      <c r="BV15" s="575"/>
      <c r="BW15" s="101">
        <f>'تطبيق التجويد 10 درجات'!$J$5</f>
        <v>10</v>
      </c>
      <c r="BX15" s="102">
        <f>'تطبيق التجويد 10 درجات'!$S17</f>
        <v>0</v>
      </c>
      <c r="BY15" s="102">
        <f>'تطبيق التجويد 10 درجات'!$T17</f>
        <v>0</v>
      </c>
      <c r="BZ15" s="102">
        <f>'تطبيق التجويد 10 درجات'!$U17</f>
        <v>0</v>
      </c>
      <c r="CA15" s="103" t="str">
        <f>'تطبيق التجويد 10 درجات'!$W17</f>
        <v>0</v>
      </c>
      <c r="CB15" s="104" t="str">
        <f>'تطبيق التجويد 10 درجات'!$X17</f>
        <v>0</v>
      </c>
      <c r="CD15" s="574" t="str">
        <f>$A$15</f>
        <v>تطبيق التجويد</v>
      </c>
      <c r="CE15" s="575"/>
      <c r="CF15" s="101">
        <f>'تطبيق التجويد 10 درجات'!$J$5</f>
        <v>10</v>
      </c>
      <c r="CG15" s="102">
        <f>'تطبيق التجويد 10 درجات'!$S18</f>
        <v>0</v>
      </c>
      <c r="CH15" s="102">
        <f>'تطبيق التجويد 10 درجات'!$T18</f>
        <v>0</v>
      </c>
      <c r="CI15" s="102">
        <f>'تطبيق التجويد 10 درجات'!$U18</f>
        <v>0</v>
      </c>
      <c r="CJ15" s="103" t="str">
        <f>'تطبيق التجويد 10 درجات'!$W18</f>
        <v>0</v>
      </c>
      <c r="CK15" s="104" t="str">
        <f>'تطبيق التجويد 10 درجات'!$X18</f>
        <v>0</v>
      </c>
    </row>
    <row r="16" spans="1:89" ht="21.95" customHeight="1">
      <c r="A16" s="584" t="s">
        <v>129</v>
      </c>
      <c r="B16" s="585"/>
      <c r="C16" s="101">
        <f>'الانطلاق في القراءة 10 درجات'!$J$5</f>
        <v>10</v>
      </c>
      <c r="D16" s="102">
        <f>'الانطلاق في القراءة 10 درجات'!$S8</f>
        <v>0</v>
      </c>
      <c r="E16" s="102">
        <f>'الانطلاق في القراءة 10 درجات'!$T8</f>
        <v>0</v>
      </c>
      <c r="F16" s="102">
        <f>'الانطلاق في القراءة 10 درجات'!$U8</f>
        <v>0</v>
      </c>
      <c r="G16" s="103" t="str">
        <f>'الانطلاق في القراءة 10 درجات'!$W8</f>
        <v>0</v>
      </c>
      <c r="H16" s="104" t="str">
        <f>'الانطلاق في القراءة 10 درجات'!$X8</f>
        <v>0</v>
      </c>
      <c r="I16" s="17"/>
      <c r="J16" s="584" t="str">
        <f>$A$16</f>
        <v>الانطلاق في القراءة</v>
      </c>
      <c r="K16" s="585"/>
      <c r="L16" s="101">
        <f>'الانطلاق في القراءة 10 درجات'!$J$5</f>
        <v>10</v>
      </c>
      <c r="M16" s="102">
        <f>'الانطلاق في القراءة 10 درجات'!$S9</f>
        <v>0</v>
      </c>
      <c r="N16" s="102">
        <f>'الانطلاق في القراءة 10 درجات'!$T9</f>
        <v>0</v>
      </c>
      <c r="O16" s="102">
        <f>'الانطلاق في القراءة 10 درجات'!$U9</f>
        <v>0</v>
      </c>
      <c r="P16" s="103" t="str">
        <f>'الانطلاق في القراءة 10 درجات'!$W9</f>
        <v>0</v>
      </c>
      <c r="Q16" s="104" t="str">
        <f>'الانطلاق في القراءة 10 درجات'!$X9</f>
        <v>0</v>
      </c>
      <c r="S16" s="584" t="str">
        <f>$A$16</f>
        <v>الانطلاق في القراءة</v>
      </c>
      <c r="T16" s="585"/>
      <c r="U16" s="101">
        <f>'الانطلاق في القراءة 10 درجات'!$J$5</f>
        <v>10</v>
      </c>
      <c r="V16" s="102">
        <f>'الانطلاق في القراءة 10 درجات'!$S10</f>
        <v>0</v>
      </c>
      <c r="W16" s="102">
        <f>'الانطلاق في القراءة 10 درجات'!$T10</f>
        <v>0</v>
      </c>
      <c r="X16" s="102">
        <f>'الانطلاق في القراءة 10 درجات'!$U10</f>
        <v>0</v>
      </c>
      <c r="Y16" s="103" t="str">
        <f>'الانطلاق في القراءة 10 درجات'!$W10</f>
        <v>0</v>
      </c>
      <c r="Z16" s="104" t="str">
        <f>'الانطلاق في القراءة 10 درجات'!$X10</f>
        <v>0</v>
      </c>
      <c r="AB16" s="584" t="str">
        <f>$A$16</f>
        <v>الانطلاق في القراءة</v>
      </c>
      <c r="AC16" s="585"/>
      <c r="AD16" s="101">
        <f>'الانطلاق في القراءة 10 درجات'!$J$5</f>
        <v>10</v>
      </c>
      <c r="AE16" s="102">
        <f>'الانطلاق في القراءة 10 درجات'!$S11</f>
        <v>0</v>
      </c>
      <c r="AF16" s="102">
        <f>'الانطلاق في القراءة 10 درجات'!$T11</f>
        <v>0</v>
      </c>
      <c r="AG16" s="102">
        <f>'الانطلاق في القراءة 10 درجات'!$U11</f>
        <v>0</v>
      </c>
      <c r="AH16" s="103" t="str">
        <f>'الانطلاق في القراءة 10 درجات'!$W11</f>
        <v>0</v>
      </c>
      <c r="AI16" s="104" t="str">
        <f>'الانطلاق في القراءة 10 درجات'!$X11</f>
        <v>0</v>
      </c>
      <c r="AK16" s="584" t="str">
        <f>$A$16</f>
        <v>الانطلاق في القراءة</v>
      </c>
      <c r="AL16" s="585"/>
      <c r="AM16" s="101">
        <f>'الانطلاق في القراءة 10 درجات'!$J$5</f>
        <v>10</v>
      </c>
      <c r="AN16" s="102">
        <f>'الانطلاق في القراءة 10 درجات'!$S12</f>
        <v>0</v>
      </c>
      <c r="AO16" s="102">
        <f>'الانطلاق في القراءة 10 درجات'!$T12</f>
        <v>0</v>
      </c>
      <c r="AP16" s="102">
        <f>'الانطلاق في القراءة 10 درجات'!$U12</f>
        <v>0</v>
      </c>
      <c r="AQ16" s="103" t="str">
        <f>'الانطلاق في القراءة 10 درجات'!$W12</f>
        <v>0</v>
      </c>
      <c r="AR16" s="104" t="str">
        <f>'الانطلاق في القراءة 10 درجات'!$X12</f>
        <v>0</v>
      </c>
      <c r="AT16" s="584" t="str">
        <f>$A$16</f>
        <v>الانطلاق في القراءة</v>
      </c>
      <c r="AU16" s="585"/>
      <c r="AV16" s="101">
        <f>'الانطلاق في القراءة 10 درجات'!$J$5</f>
        <v>10</v>
      </c>
      <c r="AW16" s="102">
        <f>'الانطلاق في القراءة 10 درجات'!$S13</f>
        <v>0</v>
      </c>
      <c r="AX16" s="102">
        <f>'الانطلاق في القراءة 10 درجات'!$T13</f>
        <v>0</v>
      </c>
      <c r="AY16" s="102">
        <f>'الانطلاق في القراءة 10 درجات'!$U13</f>
        <v>0</v>
      </c>
      <c r="AZ16" s="103" t="str">
        <f>'الانطلاق في القراءة 10 درجات'!$W13</f>
        <v>0</v>
      </c>
      <c r="BA16" s="104" t="str">
        <f>'الانطلاق في القراءة 10 درجات'!$X13</f>
        <v>0</v>
      </c>
      <c r="BC16" s="584" t="str">
        <f>$A$16</f>
        <v>الانطلاق في القراءة</v>
      </c>
      <c r="BD16" s="585"/>
      <c r="BE16" s="101">
        <f>'الانطلاق في القراءة 10 درجات'!$J$5</f>
        <v>10</v>
      </c>
      <c r="BF16" s="102">
        <f>'الانطلاق في القراءة 10 درجات'!$S14</f>
        <v>0</v>
      </c>
      <c r="BG16" s="102">
        <f>'الانطلاق في القراءة 10 درجات'!$T14</f>
        <v>0</v>
      </c>
      <c r="BH16" s="102">
        <f>'الانطلاق في القراءة 10 درجات'!$U14</f>
        <v>0</v>
      </c>
      <c r="BI16" s="103" t="str">
        <f>'الانطلاق في القراءة 10 درجات'!$W14</f>
        <v>0</v>
      </c>
      <c r="BJ16" s="104" t="str">
        <f>'الانطلاق في القراءة 10 درجات'!$X14</f>
        <v>0</v>
      </c>
      <c r="BL16" s="584" t="str">
        <f>$A$16</f>
        <v>الانطلاق في القراءة</v>
      </c>
      <c r="BM16" s="585"/>
      <c r="BN16" s="101">
        <f>'الانطلاق في القراءة 10 درجات'!$J$5</f>
        <v>10</v>
      </c>
      <c r="BO16" s="102">
        <f>'الانطلاق في القراءة 10 درجات'!$S15</f>
        <v>0</v>
      </c>
      <c r="BP16" s="102">
        <f>'الانطلاق في القراءة 10 درجات'!$T15</f>
        <v>0</v>
      </c>
      <c r="BQ16" s="102">
        <f>'الانطلاق في القراءة 10 درجات'!$U15</f>
        <v>0</v>
      </c>
      <c r="BR16" s="103" t="str">
        <f>'الانطلاق في القراءة 10 درجات'!$W15</f>
        <v>0</v>
      </c>
      <c r="BS16" s="104" t="str">
        <f>'الانطلاق في القراءة 10 درجات'!$X15</f>
        <v>0</v>
      </c>
      <c r="BU16" s="584" t="str">
        <f>$A$16</f>
        <v>الانطلاق في القراءة</v>
      </c>
      <c r="BV16" s="585"/>
      <c r="BW16" s="101">
        <f>'الانطلاق في القراءة 10 درجات'!$J$5</f>
        <v>10</v>
      </c>
      <c r="BX16" s="102">
        <f>'الانطلاق في القراءة 10 درجات'!$S16</f>
        <v>0</v>
      </c>
      <c r="BY16" s="102">
        <f>'الانطلاق في القراءة 10 درجات'!$T16</f>
        <v>0</v>
      </c>
      <c r="BZ16" s="102">
        <f>'الانطلاق في القراءة 10 درجات'!$U16</f>
        <v>0</v>
      </c>
      <c r="CA16" s="103" t="str">
        <f>'الانطلاق في القراءة 10 درجات'!$W16</f>
        <v>0</v>
      </c>
      <c r="CB16" s="104" t="str">
        <f>'الانطلاق في القراءة 10 درجات'!$X16</f>
        <v>0</v>
      </c>
      <c r="CD16" s="584" t="str">
        <f>$A$16</f>
        <v>الانطلاق في القراءة</v>
      </c>
      <c r="CE16" s="585"/>
      <c r="CF16" s="101">
        <f>'الانطلاق في القراءة 10 درجات'!$J$5</f>
        <v>10</v>
      </c>
      <c r="CG16" s="102">
        <f>'الانطلاق في القراءة 10 درجات'!$S17</f>
        <v>0</v>
      </c>
      <c r="CH16" s="102">
        <f>'الانطلاق في القراءة 10 درجات'!$T17</f>
        <v>0</v>
      </c>
      <c r="CI16" s="102">
        <f>'الانطلاق في القراءة 10 درجات'!$U17</f>
        <v>0</v>
      </c>
      <c r="CJ16" s="103" t="str">
        <f>'الانطلاق في القراءة 10 درجات'!$W17</f>
        <v>0</v>
      </c>
      <c r="CK16" s="104" t="str">
        <f>'الانطلاق في القراءة 10 درجات'!$X17</f>
        <v>0</v>
      </c>
    </row>
    <row r="17" spans="1:89" ht="21.95" customHeight="1">
      <c r="A17" s="574" t="s">
        <v>131</v>
      </c>
      <c r="B17" s="575"/>
      <c r="C17" s="101">
        <f>'الحفظ 25 درجة'!$J$5</f>
        <v>25</v>
      </c>
      <c r="D17" s="102">
        <f>'الحفظ 25 درجة'!$S8</f>
        <v>0</v>
      </c>
      <c r="E17" s="102">
        <f>'الحفظ 25 درجة'!$T8</f>
        <v>0</v>
      </c>
      <c r="F17" s="102">
        <f>'الحفظ 25 درجة'!$U8</f>
        <v>0</v>
      </c>
      <c r="G17" s="103" t="str">
        <f>'الحفظ 25 درجة'!$W8</f>
        <v>0</v>
      </c>
      <c r="H17" s="104" t="str">
        <f>'الحفظ 25 درجة'!$X8</f>
        <v>0</v>
      </c>
      <c r="I17" s="17"/>
      <c r="J17" s="574" t="str">
        <f>$A$17</f>
        <v>الحفظ</v>
      </c>
      <c r="K17" s="575"/>
      <c r="L17" s="101">
        <f>'الحفظ 25 درجة'!$J$5</f>
        <v>25</v>
      </c>
      <c r="M17" s="102">
        <f>'الحفظ 25 درجة'!$S9</f>
        <v>0</v>
      </c>
      <c r="N17" s="102">
        <f>'الحفظ 25 درجة'!$T9</f>
        <v>0</v>
      </c>
      <c r="O17" s="102">
        <f>'الحفظ 25 درجة'!$U9</f>
        <v>0</v>
      </c>
      <c r="P17" s="103" t="str">
        <f>'الحفظ 25 درجة'!$W9</f>
        <v>0</v>
      </c>
      <c r="Q17" s="104" t="str">
        <f>'الحفظ 25 درجة'!$X9</f>
        <v>0</v>
      </c>
      <c r="S17" s="574" t="str">
        <f>$A$17</f>
        <v>الحفظ</v>
      </c>
      <c r="T17" s="575"/>
      <c r="U17" s="101">
        <f>'الحفظ 25 درجة'!$J$5</f>
        <v>25</v>
      </c>
      <c r="V17" s="102">
        <f>'الحفظ 25 درجة'!$S10</f>
        <v>0</v>
      </c>
      <c r="W17" s="102">
        <f>'الحفظ 25 درجة'!$T10</f>
        <v>0</v>
      </c>
      <c r="X17" s="102">
        <f>'الحفظ 25 درجة'!$U10</f>
        <v>0</v>
      </c>
      <c r="Y17" s="103" t="str">
        <f>'الحفظ 25 درجة'!$W10</f>
        <v>0</v>
      </c>
      <c r="Z17" s="104" t="str">
        <f>'الحفظ 25 درجة'!$X10</f>
        <v>0</v>
      </c>
      <c r="AB17" s="574" t="str">
        <f>$A$17</f>
        <v>الحفظ</v>
      </c>
      <c r="AC17" s="575"/>
      <c r="AD17" s="101">
        <f>'الحفظ 25 درجة'!$J$5</f>
        <v>25</v>
      </c>
      <c r="AE17" s="102">
        <f>'الحفظ 25 درجة'!$S11</f>
        <v>0</v>
      </c>
      <c r="AF17" s="102">
        <f>'الحفظ 25 درجة'!$T11</f>
        <v>0</v>
      </c>
      <c r="AG17" s="102">
        <f>'الحفظ 25 درجة'!$U11</f>
        <v>0</v>
      </c>
      <c r="AH17" s="103" t="str">
        <f>'الحفظ 25 درجة'!$W11</f>
        <v>0</v>
      </c>
      <c r="AI17" s="104" t="str">
        <f>'الحفظ 25 درجة'!$X11</f>
        <v>0</v>
      </c>
      <c r="AK17" s="574" t="str">
        <f>$A$17</f>
        <v>الحفظ</v>
      </c>
      <c r="AL17" s="575"/>
      <c r="AM17" s="101">
        <f>'الحفظ 25 درجة'!$J$5</f>
        <v>25</v>
      </c>
      <c r="AN17" s="102">
        <f>'الحفظ 25 درجة'!$S12</f>
        <v>0</v>
      </c>
      <c r="AO17" s="102">
        <f>'الحفظ 25 درجة'!$T12</f>
        <v>0</v>
      </c>
      <c r="AP17" s="102">
        <f>'الحفظ 25 درجة'!$U12</f>
        <v>0</v>
      </c>
      <c r="AQ17" s="103" t="str">
        <f>'الحفظ 25 درجة'!$W12</f>
        <v>0</v>
      </c>
      <c r="AR17" s="104" t="str">
        <f>'الحفظ 25 درجة'!$X12</f>
        <v>0</v>
      </c>
      <c r="AT17" s="574" t="str">
        <f>$A$17</f>
        <v>الحفظ</v>
      </c>
      <c r="AU17" s="575"/>
      <c r="AV17" s="101">
        <f>'الحفظ 25 درجة'!$J$5</f>
        <v>25</v>
      </c>
      <c r="AW17" s="102">
        <f>'الحفظ 25 درجة'!$S13</f>
        <v>0</v>
      </c>
      <c r="AX17" s="102">
        <f>'الحفظ 25 درجة'!$T13</f>
        <v>0</v>
      </c>
      <c r="AY17" s="102">
        <f>'الحفظ 25 درجة'!$U13</f>
        <v>0</v>
      </c>
      <c r="AZ17" s="103" t="str">
        <f>'الحفظ 25 درجة'!$W13</f>
        <v>0</v>
      </c>
      <c r="BA17" s="104" t="str">
        <f>'الحفظ 25 درجة'!$X13</f>
        <v>0</v>
      </c>
      <c r="BC17" s="574" t="str">
        <f>$A$17</f>
        <v>الحفظ</v>
      </c>
      <c r="BD17" s="575"/>
      <c r="BE17" s="101">
        <f>'الحفظ 25 درجة'!$J$5</f>
        <v>25</v>
      </c>
      <c r="BF17" s="102">
        <f>'الحفظ 25 درجة'!$S14</f>
        <v>0</v>
      </c>
      <c r="BG17" s="102">
        <f>'الحفظ 25 درجة'!$T14</f>
        <v>0</v>
      </c>
      <c r="BH17" s="102">
        <f>'الحفظ 25 درجة'!$U14</f>
        <v>0</v>
      </c>
      <c r="BI17" s="103" t="str">
        <f>'الحفظ 25 درجة'!$W14</f>
        <v>0</v>
      </c>
      <c r="BJ17" s="104" t="str">
        <f>'الحفظ 25 درجة'!$X14</f>
        <v>0</v>
      </c>
      <c r="BL17" s="574" t="str">
        <f>$A$17</f>
        <v>الحفظ</v>
      </c>
      <c r="BM17" s="575"/>
      <c r="BN17" s="101">
        <f>'الحفظ 25 درجة'!$J$5</f>
        <v>25</v>
      </c>
      <c r="BO17" s="102">
        <f>'الحفظ 25 درجة'!$S15</f>
        <v>0</v>
      </c>
      <c r="BP17" s="102">
        <f>'الحفظ 25 درجة'!$T15</f>
        <v>0</v>
      </c>
      <c r="BQ17" s="102">
        <f>'الحفظ 25 درجة'!$U15</f>
        <v>0</v>
      </c>
      <c r="BR17" s="103" t="str">
        <f>'الحفظ 25 درجة'!$W15</f>
        <v>0</v>
      </c>
      <c r="BS17" s="104" t="str">
        <f>'الحفظ 25 درجة'!$X15</f>
        <v>0</v>
      </c>
      <c r="BU17" s="574" t="str">
        <f>$A$17</f>
        <v>الحفظ</v>
      </c>
      <c r="BV17" s="575"/>
      <c r="BW17" s="101">
        <f>'الحفظ 25 درجة'!$J$5</f>
        <v>25</v>
      </c>
      <c r="BX17" s="102">
        <f>'الحفظ 25 درجة'!$S16</f>
        <v>0</v>
      </c>
      <c r="BY17" s="102">
        <f>'الحفظ 25 درجة'!$T16</f>
        <v>0</v>
      </c>
      <c r="BZ17" s="102">
        <f>'الحفظ 25 درجة'!$U16</f>
        <v>0</v>
      </c>
      <c r="CA17" s="103" t="str">
        <f>'الحفظ 25 درجة'!$W16</f>
        <v>0</v>
      </c>
      <c r="CB17" s="104" t="str">
        <f>'الحفظ 25 درجة'!$X16</f>
        <v>0</v>
      </c>
      <c r="CD17" s="574" t="str">
        <f>$A$17</f>
        <v>الحفظ</v>
      </c>
      <c r="CE17" s="575"/>
      <c r="CF17" s="101">
        <f>'الحفظ 25 درجة'!$J$5</f>
        <v>25</v>
      </c>
      <c r="CG17" s="102">
        <f>'الحفظ 25 درجة'!$S17</f>
        <v>0</v>
      </c>
      <c r="CH17" s="102">
        <f>'الحفظ 25 درجة'!$T17</f>
        <v>0</v>
      </c>
      <c r="CI17" s="102">
        <f>'الحفظ 25 درجة'!$U17</f>
        <v>0</v>
      </c>
      <c r="CJ17" s="103" t="str">
        <f>'الحفظ 25 درجة'!$W17</f>
        <v>0</v>
      </c>
      <c r="CK17" s="104" t="str">
        <f>'الحفظ 25 درجة'!$X17</f>
        <v>0</v>
      </c>
    </row>
    <row r="18" spans="1:89" s="177" customFormat="1" ht="33.75" customHeight="1" thickBot="1">
      <c r="A18" s="534" t="s">
        <v>100</v>
      </c>
      <c r="B18" s="535"/>
      <c r="C18" s="535"/>
      <c r="D18" s="535"/>
      <c r="E18" s="536"/>
      <c r="F18" s="537"/>
      <c r="G18" s="175" t="str">
        <f>IF(SUM(G13:G17)=0,"0",(AVERAGE(G13:G17)))</f>
        <v>0</v>
      </c>
      <c r="H18" s="128" t="str">
        <f>IF(G18&lt;=0,"0",IF(G18&lt;=1%,"لم يتم تقييم الطالب/ة خلال الفترة",IF(G18&lt;=29.99%,"لا يمكن الحكم على مستوى الطالب/ة حاليًّا",IF(G18&lt;=39.99%,"مؤشرات مستوى الطالب/ة ضعيفة جدًا",IF(G18&lt;=49.99%,"مؤشرات مستوى الطالب/ة ضعيفة",IF(G18&lt;=69.99%,"مقبول",IF(G18&lt;=79.99%,"جيد",IF(G18&lt;=89.99%,"جيد جدًا",IF(G18&lt;=94.99%,"ممتاز",IF(G18&lt;=100%,"ممتاز جدًا","0"))))))))))</f>
        <v>0</v>
      </c>
      <c r="I18" s="176"/>
      <c r="J18" s="538" t="s">
        <v>100</v>
      </c>
      <c r="K18" s="535"/>
      <c r="L18" s="535"/>
      <c r="M18" s="535"/>
      <c r="N18" s="536"/>
      <c r="O18" s="537"/>
      <c r="P18" s="175" t="str">
        <f>IF(SUM(P13:P17)=0,"0",(AVERAGE(P13:P17)))</f>
        <v>0</v>
      </c>
      <c r="Q18" s="128" t="str">
        <f>IF(P18&lt;=0,"0",IF(P18&lt;=1%,"لم يتم تقييم الطالب/ة خلال الفترة",IF(P18&lt;=29.99%,"لا يمكن الحكم على مستوى الطالب/ة حاليًّا",IF(P18&lt;=39.99%,"مؤشرات مستوى الطالب/ة ضعيفة جدًا",IF(P18&lt;=49.99%,"مؤشرات مستوى الطالب/ة ضعيفة",IF(P18&lt;=69.99%,"مقبول",IF(P18&lt;=79.99%,"جيد",IF(P18&lt;=89.99%,"جيد جدًا",IF(P18&lt;=94.99%,"ممتاز",IF(P18&lt;=100%,"ممتاز جدًا","0"))))))))))</f>
        <v>0</v>
      </c>
      <c r="S18" s="538" t="s">
        <v>100</v>
      </c>
      <c r="T18" s="535"/>
      <c r="U18" s="535"/>
      <c r="V18" s="535"/>
      <c r="W18" s="536"/>
      <c r="X18" s="537"/>
      <c r="Y18" s="175" t="str">
        <f>IF(SUM(Y13:Y17)=0,"0",(AVERAGE(Y13:Y17)))</f>
        <v>0</v>
      </c>
      <c r="Z18" s="128" t="str">
        <f>IF(Y18&lt;=0,"0",IF(Y18&lt;=1%,"لم يتم تقييم الطالب/ة خلال الفترة",IF(Y18&lt;=29.99%,"لا يمكن الحكم على مستوى الطالب/ة حاليًّا",IF(Y18&lt;=39.99%,"مؤشرات مستوى الطالب/ة ضعيفة جدًا",IF(Y18&lt;=49.99%,"مؤشرات مستوى الطالب/ة ضعيفة",IF(Y18&lt;=69.99%,"مقبول",IF(Y18&lt;=79.99%,"جيد",IF(Y18&lt;=89.99%,"جيد جدًا",IF(Y18&lt;=94.99%,"ممتاز",IF(Y18&lt;=100%,"ممتاز جدًا","0"))))))))))</f>
        <v>0</v>
      </c>
      <c r="AB18" s="538" t="s">
        <v>100</v>
      </c>
      <c r="AC18" s="535"/>
      <c r="AD18" s="535"/>
      <c r="AE18" s="535"/>
      <c r="AF18" s="536"/>
      <c r="AG18" s="537"/>
      <c r="AH18" s="175" t="str">
        <f>IF(SUM(AH13:AH17)=0,"0",(AVERAGE(AH13:AH17)))</f>
        <v>0</v>
      </c>
      <c r="AI18" s="128" t="str">
        <f>IF(AH18&lt;=0,"0",IF(AH18&lt;=1%,"لم يتم تقييم الطالب/ة خلال الفترة",IF(AH18&lt;=29.99%,"لا يمكن الحكم على مستوى الطالب/ة حاليًّا",IF(AH18&lt;=39.99%,"مؤشرات مستوى الطالب/ة ضعيفة جدًا",IF(AH18&lt;=49.99%,"مؤشرات مستوى الطالب/ة ضعيفة",IF(AH18&lt;=69.99%,"مقبول",IF(AH18&lt;=79.99%,"جيد",IF(AH18&lt;=89.99%,"جيد جدًا",IF(AH18&lt;=94.99%,"ممتاز",IF(AH18&lt;=100%,"ممتاز جدًا","0"))))))))))</f>
        <v>0</v>
      </c>
      <c r="AK18" s="538" t="s">
        <v>100</v>
      </c>
      <c r="AL18" s="535"/>
      <c r="AM18" s="535"/>
      <c r="AN18" s="535"/>
      <c r="AO18" s="536"/>
      <c r="AP18" s="537"/>
      <c r="AQ18" s="175" t="str">
        <f>IF(SUM(AQ13:AQ17)=0,"0",(AVERAGE(AQ13:AQ17)))</f>
        <v>0</v>
      </c>
      <c r="AR18" s="128" t="str">
        <f>IF(AQ18&lt;=0,"0",IF(AQ18&lt;=1%,"لم يتم تقييم الطالب/ة خلال الفترة",IF(AQ18&lt;=29.99%,"لا يمكن الحكم على مستوى الطالب/ة حاليًّا",IF(AQ18&lt;=39.99%,"مؤشرات مستوى الطالب/ة ضعيفة جدًا",IF(AQ18&lt;=49.99%,"مؤشرات مستوى الطالب/ة ضعيفة",IF(AQ18&lt;=69.99%,"مقبول",IF(AQ18&lt;=79.99%,"جيد",IF(AQ18&lt;=89.99%,"جيد جدًا",IF(AQ18&lt;=94.99%,"ممتاز",IF(AQ18&lt;=100%,"ممتاز جدًا","0"))))))))))</f>
        <v>0</v>
      </c>
      <c r="AT18" s="538" t="s">
        <v>100</v>
      </c>
      <c r="AU18" s="535"/>
      <c r="AV18" s="535"/>
      <c r="AW18" s="535"/>
      <c r="AX18" s="536"/>
      <c r="AY18" s="537"/>
      <c r="AZ18" s="175" t="str">
        <f>IF(SUM(AZ13:AZ17)=0,"0",(AVERAGE(AZ13:AZ17)))</f>
        <v>0</v>
      </c>
      <c r="BA18" s="128" t="str">
        <f>IF(AZ18&lt;=0,"0",IF(AZ18&lt;=1%,"لم يتم تقييم الطالب/ة خلال الفترة",IF(AZ18&lt;=29.99%,"لا يمكن الحكم على مستوى الطالب/ة حاليًّا",IF(AZ18&lt;=39.99%,"مؤشرات مستوى الطالب/ة ضعيفة جدًا",IF(AZ18&lt;=49.99%,"مؤشرات مستوى الطالب/ة ضعيفة",IF(AZ18&lt;=69.99%,"مقبول",IF(AZ18&lt;=79.99%,"جيد",IF(AZ18&lt;=89.99%,"جيد جدًا",IF(AZ18&lt;=94.99%,"ممتاز",IF(AZ18&lt;=100%,"ممتاز جدًا","0"))))))))))</f>
        <v>0</v>
      </c>
      <c r="BC18" s="538" t="s">
        <v>100</v>
      </c>
      <c r="BD18" s="535"/>
      <c r="BE18" s="535"/>
      <c r="BF18" s="535"/>
      <c r="BG18" s="536"/>
      <c r="BH18" s="537"/>
      <c r="BI18" s="175" t="str">
        <f>IF(SUM(BI13:BI17)=0,"0",(AVERAGE(BI13:BI17)))</f>
        <v>0</v>
      </c>
      <c r="BJ18" s="128" t="str">
        <f>IF(BI18&lt;=0,"0",IF(BI18&lt;=1%,"لم يتم تقييم الطالب/ة خلال الفترة",IF(BI18&lt;=29.99%,"لا يمكن الحكم على مستوى الطالب/ة حاليًّا",IF(BI18&lt;=39.99%,"مؤشرات مستوى الطالب/ة ضعيفة جدًا",IF(BI18&lt;=49.99%,"مؤشرات مستوى الطالب/ة ضعيفة",IF(BI18&lt;=69.99%,"مقبول",IF(BI18&lt;=79.99%,"جيد",IF(BI18&lt;=89.99%,"جيد جدًا",IF(BI18&lt;=94.99%,"ممتاز",IF(BI18&lt;=100%,"ممتاز جدًا","0"))))))))))</f>
        <v>0</v>
      </c>
      <c r="BL18" s="538" t="s">
        <v>100</v>
      </c>
      <c r="BM18" s="535"/>
      <c r="BN18" s="535"/>
      <c r="BO18" s="535"/>
      <c r="BP18" s="536"/>
      <c r="BQ18" s="537"/>
      <c r="BR18" s="175" t="str">
        <f>IF(SUM(BR13:BR17)=0,"0",(AVERAGE(BR13:BR17)))</f>
        <v>0</v>
      </c>
      <c r="BS18" s="128" t="str">
        <f>IF(BR18&lt;=0,"0",IF(BR18&lt;=1%,"لم يتم تقييم الطالب/ة خلال الفترة",IF(BR18&lt;=29.99%,"لا يمكن الحكم على مستوى الطالب/ة حاليًّا",IF(BR18&lt;=39.99%,"مؤشرات مستوى الطالب/ة ضعيفة جدًا",IF(BR18&lt;=49.99%,"مؤشرات مستوى الطالب/ة ضعيفة",IF(BR18&lt;=69.99%,"مقبول",IF(BR18&lt;=79.99%,"جيد",IF(BR18&lt;=89.99%,"جيد جدًا",IF(BR18&lt;=94.99%,"ممتاز",IF(BR18&lt;=100%,"ممتاز جدًا","0"))))))))))</f>
        <v>0</v>
      </c>
      <c r="BU18" s="538" t="s">
        <v>100</v>
      </c>
      <c r="BV18" s="535"/>
      <c r="BW18" s="535"/>
      <c r="BX18" s="535"/>
      <c r="BY18" s="536"/>
      <c r="BZ18" s="537"/>
      <c r="CA18" s="175" t="str">
        <f>IF(SUM(CA13:CA17)=0,"0",(AVERAGE(CA13:CA17)))</f>
        <v>0</v>
      </c>
      <c r="CB18" s="128" t="str">
        <f>IF(CA18&lt;=0,"0",IF(CA18&lt;=1%,"لم يتم تقييم الطالب/ة خلال الفترة",IF(CA18&lt;=29.99%,"لا يمكن الحكم على مستوى الطالب/ة حاليًّا",IF(CA18&lt;=39.99%,"مؤشرات مستوى الطالب/ة ضعيفة جدًا",IF(CA18&lt;=49.99%,"مؤشرات مستوى الطالب/ة ضعيفة",IF(CA18&lt;=69.99%,"مقبول",IF(CA18&lt;=79.99%,"جيد",IF(CA18&lt;=89.99%,"جيد جدًا",IF(CA18&lt;=94.99%,"ممتاز",IF(CA18&lt;=100%,"ممتاز جدًا","0"))))))))))</f>
        <v>0</v>
      </c>
      <c r="CD18" s="538" t="s">
        <v>100</v>
      </c>
      <c r="CE18" s="535"/>
      <c r="CF18" s="535"/>
      <c r="CG18" s="535"/>
      <c r="CH18" s="536"/>
      <c r="CI18" s="537"/>
      <c r="CJ18" s="175" t="str">
        <f>IF(SUM(CJ13:CJ17)=0,"0",(AVERAGE(CJ13:CJ17)))</f>
        <v>0</v>
      </c>
      <c r="CK18" s="128" t="str">
        <f>IF(CJ18&lt;=0,"0",IF(CJ18&lt;=1%,"لم يتم تقييم الطالب/ة خلال الفترة",IF(CJ18&lt;=29.99%,"لا يمكن الحكم على مستوى الطالب/ة حاليًّا",IF(CJ18&lt;=39.99%,"مؤشرات مستوى الطالب/ة ضعيفة جدًا",IF(CJ18&lt;=49.99%,"مؤشرات مستوى الطالب/ة ضعيفة",IF(CJ18&lt;=69.99%,"مقبول",IF(CJ18&lt;=79.99%,"جيد",IF(CJ18&lt;=89.99%,"جيد جدًا",IF(CJ18&lt;=94.99%,"ممتاز",IF(CJ18&lt;=100%,"ممتاز جدًا","0"))))))))))</f>
        <v>0</v>
      </c>
    </row>
    <row r="19" spans="1:89" ht="18.75" thickBot="1">
      <c r="A19" s="138"/>
      <c r="B19" s="138"/>
      <c r="C19" s="138"/>
      <c r="D19" s="138"/>
      <c r="E19" s="138"/>
      <c r="F19" s="138"/>
      <c r="G19" s="78"/>
      <c r="H19" s="105"/>
      <c r="I19" s="17"/>
      <c r="J19" s="138"/>
      <c r="K19" s="138"/>
      <c r="L19" s="138"/>
      <c r="M19" s="138"/>
      <c r="N19" s="138"/>
      <c r="O19" s="138"/>
      <c r="P19" s="78"/>
      <c r="Q19" s="105"/>
      <c r="S19" s="138"/>
      <c r="T19" s="138"/>
      <c r="U19" s="138"/>
      <c r="V19" s="138"/>
      <c r="W19" s="138"/>
      <c r="X19" s="138"/>
      <c r="Y19" s="78"/>
      <c r="Z19" s="105"/>
      <c r="AB19" s="138"/>
      <c r="AC19" s="138"/>
      <c r="AD19" s="138"/>
      <c r="AE19" s="138"/>
      <c r="AF19" s="138"/>
      <c r="AG19" s="138"/>
      <c r="AH19" s="78"/>
      <c r="AI19" s="105"/>
      <c r="AK19" s="138"/>
      <c r="AL19" s="138"/>
      <c r="AM19" s="138"/>
      <c r="AN19" s="138"/>
      <c r="AO19" s="138"/>
      <c r="AP19" s="138"/>
      <c r="AQ19" s="78"/>
      <c r="AR19" s="105"/>
      <c r="AT19" s="138"/>
      <c r="AU19" s="138"/>
      <c r="AV19" s="138"/>
      <c r="AW19" s="138"/>
      <c r="AX19" s="138"/>
      <c r="AY19" s="138"/>
      <c r="AZ19" s="78"/>
      <c r="BA19" s="105"/>
      <c r="BC19" s="138"/>
      <c r="BD19" s="138"/>
      <c r="BE19" s="138"/>
      <c r="BF19" s="138"/>
      <c r="BG19" s="138"/>
      <c r="BH19" s="138"/>
      <c r="BI19" s="78"/>
      <c r="BJ19" s="105"/>
      <c r="BL19" s="138"/>
      <c r="BM19" s="138"/>
      <c r="BN19" s="138"/>
      <c r="BO19" s="138"/>
      <c r="BP19" s="138"/>
      <c r="BQ19" s="138"/>
      <c r="BR19" s="78"/>
      <c r="BS19" s="105"/>
      <c r="BU19" s="138"/>
      <c r="BV19" s="138"/>
      <c r="BW19" s="138"/>
      <c r="BX19" s="138"/>
      <c r="BY19" s="138"/>
      <c r="BZ19" s="138"/>
      <c r="CA19" s="78"/>
      <c r="CB19" s="105"/>
      <c r="CD19" s="138"/>
      <c r="CE19" s="138"/>
      <c r="CF19" s="138"/>
      <c r="CG19" s="138"/>
      <c r="CH19" s="138"/>
      <c r="CI19" s="138"/>
      <c r="CJ19" s="78"/>
      <c r="CK19" s="105"/>
    </row>
    <row r="20" spans="1:89" ht="27.75" customHeight="1" thickTop="1" thickBot="1">
      <c r="A20" s="542" t="s">
        <v>85</v>
      </c>
      <c r="B20" s="543"/>
      <c r="C20" s="544"/>
      <c r="D20" s="544"/>
      <c r="E20" s="544"/>
      <c r="F20" s="544"/>
      <c r="G20" s="544"/>
      <c r="H20" s="106"/>
      <c r="I20" s="17"/>
      <c r="J20" s="542" t="str">
        <f>$A$20</f>
        <v xml:space="preserve">تقرير حضور وغياب الطالب/ة حتى تأريخ </v>
      </c>
      <c r="K20" s="543"/>
      <c r="L20" s="544"/>
      <c r="M20" s="544"/>
      <c r="N20" s="544"/>
      <c r="O20" s="544"/>
      <c r="P20" s="544"/>
      <c r="Q20" s="107">
        <f>$H$20</f>
        <v>0</v>
      </c>
      <c r="S20" s="542" t="str">
        <f>$A$20</f>
        <v xml:space="preserve">تقرير حضور وغياب الطالب/ة حتى تأريخ </v>
      </c>
      <c r="T20" s="543"/>
      <c r="U20" s="544"/>
      <c r="V20" s="544"/>
      <c r="W20" s="544"/>
      <c r="X20" s="544"/>
      <c r="Y20" s="544"/>
      <c r="Z20" s="107">
        <f>$H$20</f>
        <v>0</v>
      </c>
      <c r="AB20" s="542" t="str">
        <f>$A$20</f>
        <v xml:space="preserve">تقرير حضور وغياب الطالب/ة حتى تأريخ </v>
      </c>
      <c r="AC20" s="543"/>
      <c r="AD20" s="544"/>
      <c r="AE20" s="544"/>
      <c r="AF20" s="544"/>
      <c r="AG20" s="544"/>
      <c r="AH20" s="544"/>
      <c r="AI20" s="107">
        <f>$H$20</f>
        <v>0</v>
      </c>
      <c r="AK20" s="542" t="str">
        <f>$A$20</f>
        <v xml:space="preserve">تقرير حضور وغياب الطالب/ة حتى تأريخ </v>
      </c>
      <c r="AL20" s="543"/>
      <c r="AM20" s="544"/>
      <c r="AN20" s="544"/>
      <c r="AO20" s="544"/>
      <c r="AP20" s="544"/>
      <c r="AQ20" s="544"/>
      <c r="AR20" s="107">
        <f>$H$20</f>
        <v>0</v>
      </c>
      <c r="AT20" s="542" t="str">
        <f>$A$20</f>
        <v xml:space="preserve">تقرير حضور وغياب الطالب/ة حتى تأريخ </v>
      </c>
      <c r="AU20" s="543"/>
      <c r="AV20" s="544"/>
      <c r="AW20" s="544"/>
      <c r="AX20" s="544"/>
      <c r="AY20" s="544"/>
      <c r="AZ20" s="544"/>
      <c r="BA20" s="107">
        <f>$H$20</f>
        <v>0</v>
      </c>
      <c r="BC20" s="542" t="str">
        <f>$A$20</f>
        <v xml:space="preserve">تقرير حضور وغياب الطالب/ة حتى تأريخ </v>
      </c>
      <c r="BD20" s="543"/>
      <c r="BE20" s="544"/>
      <c r="BF20" s="544"/>
      <c r="BG20" s="544"/>
      <c r="BH20" s="544"/>
      <c r="BI20" s="544"/>
      <c r="BJ20" s="107">
        <f>$H$20</f>
        <v>0</v>
      </c>
      <c r="BL20" s="542" t="str">
        <f>$A$20</f>
        <v xml:space="preserve">تقرير حضور وغياب الطالب/ة حتى تأريخ </v>
      </c>
      <c r="BM20" s="543"/>
      <c r="BN20" s="544"/>
      <c r="BO20" s="544"/>
      <c r="BP20" s="544"/>
      <c r="BQ20" s="544"/>
      <c r="BR20" s="544"/>
      <c r="BS20" s="107">
        <f>$H$20</f>
        <v>0</v>
      </c>
      <c r="BU20" s="542" t="str">
        <f>$A$20</f>
        <v xml:space="preserve">تقرير حضور وغياب الطالب/ة حتى تأريخ </v>
      </c>
      <c r="BV20" s="543"/>
      <c r="BW20" s="544"/>
      <c r="BX20" s="544"/>
      <c r="BY20" s="544"/>
      <c r="BZ20" s="544"/>
      <c r="CA20" s="544"/>
      <c r="CB20" s="107">
        <f>$H$20</f>
        <v>0</v>
      </c>
      <c r="CD20" s="542" t="str">
        <f>$A$20</f>
        <v xml:space="preserve">تقرير حضور وغياب الطالب/ة حتى تأريخ </v>
      </c>
      <c r="CE20" s="543"/>
      <c r="CF20" s="544"/>
      <c r="CG20" s="544"/>
      <c r="CH20" s="544"/>
      <c r="CI20" s="544"/>
      <c r="CJ20" s="544"/>
      <c r="CK20" s="107">
        <f>$H$20</f>
        <v>0</v>
      </c>
    </row>
    <row r="21" spans="1:89" ht="7.5" customHeight="1" thickTop="1" thickBot="1">
      <c r="A21" s="108"/>
      <c r="B21" s="108"/>
      <c r="C21" s="109"/>
      <c r="D21" s="109"/>
      <c r="E21" s="109"/>
      <c r="F21" s="109"/>
      <c r="G21" s="109"/>
      <c r="H21" s="110"/>
      <c r="I21" s="17"/>
      <c r="J21" s="108"/>
      <c r="K21" s="108"/>
      <c r="L21" s="109"/>
      <c r="M21" s="109"/>
      <c r="N21" s="109"/>
      <c r="O21" s="109"/>
      <c r="P21" s="109"/>
      <c r="Q21" s="110"/>
      <c r="S21" s="108"/>
      <c r="T21" s="108"/>
      <c r="U21" s="109"/>
      <c r="V21" s="109"/>
      <c r="W21" s="109"/>
      <c r="X21" s="109"/>
      <c r="Y21" s="109"/>
      <c r="Z21" s="110"/>
      <c r="AB21" s="108"/>
      <c r="AC21" s="108"/>
      <c r="AD21" s="109"/>
      <c r="AE21" s="109"/>
      <c r="AF21" s="109"/>
      <c r="AG21" s="109"/>
      <c r="AH21" s="109"/>
      <c r="AI21" s="110"/>
      <c r="AK21" s="108"/>
      <c r="AL21" s="108"/>
      <c r="AM21" s="109"/>
      <c r="AN21" s="109"/>
      <c r="AO21" s="109"/>
      <c r="AP21" s="109"/>
      <c r="AQ21" s="109"/>
      <c r="AR21" s="110"/>
      <c r="AT21" s="108"/>
      <c r="AU21" s="108"/>
      <c r="AV21" s="109"/>
      <c r="AW21" s="109"/>
      <c r="AX21" s="109"/>
      <c r="AY21" s="109"/>
      <c r="AZ21" s="109"/>
      <c r="BA21" s="110"/>
      <c r="BC21" s="108"/>
      <c r="BD21" s="108"/>
      <c r="BE21" s="109"/>
      <c r="BF21" s="109"/>
      <c r="BG21" s="109"/>
      <c r="BH21" s="109"/>
      <c r="BI21" s="109"/>
      <c r="BJ21" s="110"/>
      <c r="BL21" s="108"/>
      <c r="BM21" s="108"/>
      <c r="BN21" s="109"/>
      <c r="BO21" s="109"/>
      <c r="BP21" s="109"/>
      <c r="BQ21" s="109"/>
      <c r="BR21" s="109"/>
      <c r="BS21" s="110"/>
      <c r="BU21" s="108"/>
      <c r="BV21" s="108"/>
      <c r="BW21" s="109"/>
      <c r="BX21" s="109"/>
      <c r="BY21" s="109"/>
      <c r="BZ21" s="109"/>
      <c r="CA21" s="109"/>
      <c r="CB21" s="110"/>
      <c r="CD21" s="108"/>
      <c r="CE21" s="108"/>
      <c r="CF21" s="109"/>
      <c r="CG21" s="109"/>
      <c r="CH21" s="109"/>
      <c r="CI21" s="109"/>
      <c r="CJ21" s="109"/>
      <c r="CK21" s="110"/>
    </row>
    <row r="22" spans="1:89" s="132" customFormat="1" ht="18" customHeight="1">
      <c r="A22" s="551" t="s">
        <v>86</v>
      </c>
      <c r="B22" s="552"/>
      <c r="C22" s="552"/>
      <c r="D22" s="552"/>
      <c r="E22" s="547" t="s">
        <v>87</v>
      </c>
      <c r="F22" s="545" t="s">
        <v>88</v>
      </c>
      <c r="G22" s="545" t="s">
        <v>89</v>
      </c>
      <c r="H22" s="548"/>
      <c r="I22" s="131"/>
      <c r="J22" s="551" t="str">
        <f>$A$22</f>
        <v>عدد أيام</v>
      </c>
      <c r="K22" s="552"/>
      <c r="L22" s="552"/>
      <c r="M22" s="552"/>
      <c r="N22" s="547" t="str">
        <f>$E$22</f>
        <v>الدرجة المستحقة</v>
      </c>
      <c r="O22" s="545" t="str">
        <f>$F$22</f>
        <v>نسبة الحضور</v>
      </c>
      <c r="P22" s="545" t="str">
        <f>$G$22</f>
        <v>ملحوظات</v>
      </c>
      <c r="Q22" s="548"/>
      <c r="S22" s="551" t="str">
        <f>$A$22</f>
        <v>عدد أيام</v>
      </c>
      <c r="T22" s="552"/>
      <c r="U22" s="552"/>
      <c r="V22" s="552"/>
      <c r="W22" s="547" t="str">
        <f>$E$22</f>
        <v>الدرجة المستحقة</v>
      </c>
      <c r="X22" s="545" t="str">
        <f>$F$22</f>
        <v>نسبة الحضور</v>
      </c>
      <c r="Y22" s="545" t="str">
        <f>$G$22</f>
        <v>ملحوظات</v>
      </c>
      <c r="Z22" s="548"/>
      <c r="AB22" s="551" t="str">
        <f>$A$22</f>
        <v>عدد أيام</v>
      </c>
      <c r="AC22" s="552"/>
      <c r="AD22" s="552"/>
      <c r="AE22" s="552"/>
      <c r="AF22" s="547" t="str">
        <f>$E$22</f>
        <v>الدرجة المستحقة</v>
      </c>
      <c r="AG22" s="545" t="str">
        <f>$F$22</f>
        <v>نسبة الحضور</v>
      </c>
      <c r="AH22" s="545" t="str">
        <f>$G$22</f>
        <v>ملحوظات</v>
      </c>
      <c r="AI22" s="548"/>
      <c r="AK22" s="551" t="str">
        <f>$A$22</f>
        <v>عدد أيام</v>
      </c>
      <c r="AL22" s="552"/>
      <c r="AM22" s="552"/>
      <c r="AN22" s="552"/>
      <c r="AO22" s="547" t="str">
        <f>$E$22</f>
        <v>الدرجة المستحقة</v>
      </c>
      <c r="AP22" s="545" t="str">
        <f>$F$22</f>
        <v>نسبة الحضور</v>
      </c>
      <c r="AQ22" s="545" t="str">
        <f>$G$22</f>
        <v>ملحوظات</v>
      </c>
      <c r="AR22" s="548"/>
      <c r="AT22" s="551" t="str">
        <f>$A$22</f>
        <v>عدد أيام</v>
      </c>
      <c r="AU22" s="552"/>
      <c r="AV22" s="552"/>
      <c r="AW22" s="552"/>
      <c r="AX22" s="547" t="str">
        <f>$E$22</f>
        <v>الدرجة المستحقة</v>
      </c>
      <c r="AY22" s="545" t="str">
        <f>$F$22</f>
        <v>نسبة الحضور</v>
      </c>
      <c r="AZ22" s="545" t="str">
        <f>$G$22</f>
        <v>ملحوظات</v>
      </c>
      <c r="BA22" s="548"/>
      <c r="BC22" s="551" t="str">
        <f>$A$22</f>
        <v>عدد أيام</v>
      </c>
      <c r="BD22" s="552"/>
      <c r="BE22" s="552"/>
      <c r="BF22" s="552"/>
      <c r="BG22" s="547" t="str">
        <f>$E$22</f>
        <v>الدرجة المستحقة</v>
      </c>
      <c r="BH22" s="545" t="str">
        <f>$F$22</f>
        <v>نسبة الحضور</v>
      </c>
      <c r="BI22" s="545" t="str">
        <f>$G$22</f>
        <v>ملحوظات</v>
      </c>
      <c r="BJ22" s="548"/>
      <c r="BL22" s="551" t="str">
        <f>$A$22</f>
        <v>عدد أيام</v>
      </c>
      <c r="BM22" s="552"/>
      <c r="BN22" s="552"/>
      <c r="BO22" s="552"/>
      <c r="BP22" s="547" t="str">
        <f>$E$22</f>
        <v>الدرجة المستحقة</v>
      </c>
      <c r="BQ22" s="545" t="str">
        <f>$F$22</f>
        <v>نسبة الحضور</v>
      </c>
      <c r="BR22" s="545" t="str">
        <f>$G$22</f>
        <v>ملحوظات</v>
      </c>
      <c r="BS22" s="548"/>
      <c r="BU22" s="551" t="str">
        <f>$A$22</f>
        <v>عدد أيام</v>
      </c>
      <c r="BV22" s="552"/>
      <c r="BW22" s="552"/>
      <c r="BX22" s="552"/>
      <c r="BY22" s="547" t="str">
        <f>$E$22</f>
        <v>الدرجة المستحقة</v>
      </c>
      <c r="BZ22" s="545" t="str">
        <f>$F$22</f>
        <v>نسبة الحضور</v>
      </c>
      <c r="CA22" s="545" t="str">
        <f>$G$22</f>
        <v>ملحوظات</v>
      </c>
      <c r="CB22" s="548"/>
      <c r="CD22" s="551" t="str">
        <f>$A$22</f>
        <v>عدد أيام</v>
      </c>
      <c r="CE22" s="552"/>
      <c r="CF22" s="552"/>
      <c r="CG22" s="552"/>
      <c r="CH22" s="547" t="str">
        <f>$E$22</f>
        <v>الدرجة المستحقة</v>
      </c>
      <c r="CI22" s="545" t="str">
        <f>$F$22</f>
        <v>نسبة الحضور</v>
      </c>
      <c r="CJ22" s="545" t="str">
        <f>$G$22</f>
        <v>ملحوظات</v>
      </c>
      <c r="CK22" s="548"/>
    </row>
    <row r="23" spans="1:89" s="132" customFormat="1" ht="36.75" customHeight="1">
      <c r="A23" s="133" t="s">
        <v>90</v>
      </c>
      <c r="B23" s="139" t="s">
        <v>91</v>
      </c>
      <c r="C23" s="139" t="s">
        <v>92</v>
      </c>
      <c r="D23" s="134" t="s">
        <v>93</v>
      </c>
      <c r="E23" s="546"/>
      <c r="F23" s="546"/>
      <c r="G23" s="546"/>
      <c r="H23" s="549"/>
      <c r="I23" s="131"/>
      <c r="J23" s="133" t="str">
        <f>$A$23</f>
        <v>الدراسة الفعلية</v>
      </c>
      <c r="K23" s="139" t="str">
        <f>$B$23</f>
        <v>حضور الطالب/ة</v>
      </c>
      <c r="L23" s="139" t="str">
        <f>$C$23</f>
        <v>الغياب بعذر</v>
      </c>
      <c r="M23" s="134" t="str">
        <f>$D$23</f>
        <v>الغياب بدون عذر</v>
      </c>
      <c r="N23" s="546"/>
      <c r="O23" s="546"/>
      <c r="P23" s="546"/>
      <c r="Q23" s="549"/>
      <c r="S23" s="133" t="str">
        <f>$A$23</f>
        <v>الدراسة الفعلية</v>
      </c>
      <c r="T23" s="139" t="str">
        <f>$B$23</f>
        <v>حضور الطالب/ة</v>
      </c>
      <c r="U23" s="139" t="str">
        <f>$C$23</f>
        <v>الغياب بعذر</v>
      </c>
      <c r="V23" s="134" t="str">
        <f>$D$23</f>
        <v>الغياب بدون عذر</v>
      </c>
      <c r="W23" s="546"/>
      <c r="X23" s="546"/>
      <c r="Y23" s="546"/>
      <c r="Z23" s="549"/>
      <c r="AB23" s="133" t="str">
        <f>$A$23</f>
        <v>الدراسة الفعلية</v>
      </c>
      <c r="AC23" s="139" t="str">
        <f>$B$23</f>
        <v>حضور الطالب/ة</v>
      </c>
      <c r="AD23" s="139" t="str">
        <f>$C$23</f>
        <v>الغياب بعذر</v>
      </c>
      <c r="AE23" s="134" t="str">
        <f>$D$23</f>
        <v>الغياب بدون عذر</v>
      </c>
      <c r="AF23" s="546"/>
      <c r="AG23" s="546"/>
      <c r="AH23" s="546"/>
      <c r="AI23" s="549"/>
      <c r="AK23" s="133" t="str">
        <f>$A$23</f>
        <v>الدراسة الفعلية</v>
      </c>
      <c r="AL23" s="139" t="str">
        <f>$B$23</f>
        <v>حضور الطالب/ة</v>
      </c>
      <c r="AM23" s="139" t="str">
        <f>$C$23</f>
        <v>الغياب بعذر</v>
      </c>
      <c r="AN23" s="134" t="str">
        <f>$D$23</f>
        <v>الغياب بدون عذر</v>
      </c>
      <c r="AO23" s="546"/>
      <c r="AP23" s="546"/>
      <c r="AQ23" s="546"/>
      <c r="AR23" s="549"/>
      <c r="AT23" s="133" t="str">
        <f>$A$23</f>
        <v>الدراسة الفعلية</v>
      </c>
      <c r="AU23" s="139" t="str">
        <f>$B$23</f>
        <v>حضور الطالب/ة</v>
      </c>
      <c r="AV23" s="139" t="str">
        <f>$C$23</f>
        <v>الغياب بعذر</v>
      </c>
      <c r="AW23" s="134" t="str">
        <f>$D$23</f>
        <v>الغياب بدون عذر</v>
      </c>
      <c r="AX23" s="546"/>
      <c r="AY23" s="546"/>
      <c r="AZ23" s="546"/>
      <c r="BA23" s="549"/>
      <c r="BC23" s="133" t="str">
        <f>$A$23</f>
        <v>الدراسة الفعلية</v>
      </c>
      <c r="BD23" s="139" t="str">
        <f>$B$23</f>
        <v>حضور الطالب/ة</v>
      </c>
      <c r="BE23" s="139" t="str">
        <f>$C$23</f>
        <v>الغياب بعذر</v>
      </c>
      <c r="BF23" s="134" t="str">
        <f>$D$23</f>
        <v>الغياب بدون عذر</v>
      </c>
      <c r="BG23" s="546"/>
      <c r="BH23" s="546"/>
      <c r="BI23" s="546"/>
      <c r="BJ23" s="549"/>
      <c r="BL23" s="133" t="str">
        <f>$A$23</f>
        <v>الدراسة الفعلية</v>
      </c>
      <c r="BM23" s="139" t="str">
        <f>$B$23</f>
        <v>حضور الطالب/ة</v>
      </c>
      <c r="BN23" s="139" t="str">
        <f>$C$23</f>
        <v>الغياب بعذر</v>
      </c>
      <c r="BO23" s="134" t="str">
        <f>$D$23</f>
        <v>الغياب بدون عذر</v>
      </c>
      <c r="BP23" s="546"/>
      <c r="BQ23" s="546"/>
      <c r="BR23" s="546"/>
      <c r="BS23" s="549"/>
      <c r="BU23" s="133" t="str">
        <f>$A$23</f>
        <v>الدراسة الفعلية</v>
      </c>
      <c r="BV23" s="139" t="str">
        <f>$B$23</f>
        <v>حضور الطالب/ة</v>
      </c>
      <c r="BW23" s="139" t="str">
        <f>$C$23</f>
        <v>الغياب بعذر</v>
      </c>
      <c r="BX23" s="134" t="str">
        <f>$D$23</f>
        <v>الغياب بدون عذر</v>
      </c>
      <c r="BY23" s="546"/>
      <c r="BZ23" s="546"/>
      <c r="CA23" s="546"/>
      <c r="CB23" s="549"/>
      <c r="CD23" s="133" t="str">
        <f>$A$23</f>
        <v>الدراسة الفعلية</v>
      </c>
      <c r="CE23" s="139" t="str">
        <f>$B$23</f>
        <v>حضور الطالب/ة</v>
      </c>
      <c r="CF23" s="139" t="str">
        <f>$C$23</f>
        <v>الغياب بعذر</v>
      </c>
      <c r="CG23" s="134" t="str">
        <f>$D$23</f>
        <v>الغياب بدون عذر</v>
      </c>
      <c r="CH23" s="546"/>
      <c r="CI23" s="546"/>
      <c r="CJ23" s="546"/>
      <c r="CK23" s="549"/>
    </row>
    <row r="24" spans="1:89" s="177" customFormat="1" ht="30.75" customHeight="1" thickBot="1">
      <c r="A24" s="172">
        <f>'الحضور 5 درجات'!$BN9</f>
        <v>0</v>
      </c>
      <c r="B24" s="173">
        <f>'الحضور 5 درجات'!$BJ9</f>
        <v>0</v>
      </c>
      <c r="C24" s="173">
        <f>'الحضور 5 درجات'!$BK9</f>
        <v>0</v>
      </c>
      <c r="D24" s="71">
        <f>'الحضور 5 درجات'!$BL9</f>
        <v>0</v>
      </c>
      <c r="E24" s="173" t="str">
        <f>'الحضور 5 درجات'!$BP9</f>
        <v>0</v>
      </c>
      <c r="F24" s="222" t="str">
        <f>IF(A24&gt;0,(B24/A24),"0")</f>
        <v>0</v>
      </c>
      <c r="G24" s="550" t="str">
        <f>'الحضور 5 درجات'!$BQ9</f>
        <v>0</v>
      </c>
      <c r="H24" s="340"/>
      <c r="I24" s="176"/>
      <c r="J24" s="172">
        <f>'الحضور 5 درجات'!$BN10</f>
        <v>0</v>
      </c>
      <c r="K24" s="173">
        <f>'الحضور 5 درجات'!$BJ10</f>
        <v>0</v>
      </c>
      <c r="L24" s="173">
        <f>'الحضور 5 درجات'!$BK10</f>
        <v>0</v>
      </c>
      <c r="M24" s="71">
        <f>'الحضور 5 درجات'!$BL10</f>
        <v>0</v>
      </c>
      <c r="N24" s="173" t="str">
        <f>'الحضور 5 درجات'!$BP10</f>
        <v>0</v>
      </c>
      <c r="O24" s="222" t="str">
        <f>IF(J24&gt;0,(K24/J24),"0")</f>
        <v>0</v>
      </c>
      <c r="P24" s="586" t="str">
        <f>'الحضور 5 درجات'!$BQ10</f>
        <v>0</v>
      </c>
      <c r="Q24" s="287"/>
      <c r="S24" s="172">
        <f>'الحضور 5 درجات'!$BN11</f>
        <v>0</v>
      </c>
      <c r="T24" s="173">
        <f>'الحضور 5 درجات'!$BJ11</f>
        <v>0</v>
      </c>
      <c r="U24" s="173">
        <f>'الحضور 5 درجات'!$BK11</f>
        <v>0</v>
      </c>
      <c r="V24" s="71">
        <f>'الحضور 5 درجات'!$BL11</f>
        <v>0</v>
      </c>
      <c r="W24" s="173" t="str">
        <f>'الحضور 5 درجات'!$BP11</f>
        <v>0</v>
      </c>
      <c r="X24" s="222" t="str">
        <f>IF(S24&gt;0,(T24/S24),"0")</f>
        <v>0</v>
      </c>
      <c r="Y24" s="586" t="str">
        <f>'الحضور 5 درجات'!$BQ11</f>
        <v>0</v>
      </c>
      <c r="Z24" s="287"/>
      <c r="AB24" s="172">
        <f>'الحضور 5 درجات'!$BN12</f>
        <v>0</v>
      </c>
      <c r="AC24" s="173">
        <f>'الحضور 5 درجات'!$BJ12</f>
        <v>0</v>
      </c>
      <c r="AD24" s="173">
        <f>'الحضور 5 درجات'!$BK12</f>
        <v>0</v>
      </c>
      <c r="AE24" s="71">
        <f>'الحضور 5 درجات'!$BL12</f>
        <v>0</v>
      </c>
      <c r="AF24" s="173" t="str">
        <f>'الحضور 5 درجات'!$BP12</f>
        <v>0</v>
      </c>
      <c r="AG24" s="222" t="str">
        <f>IF(AB24&gt;0,(AC24/AB24),"0")</f>
        <v>0</v>
      </c>
      <c r="AH24" s="586" t="str">
        <f>'الحضور 5 درجات'!$BQ12</f>
        <v>0</v>
      </c>
      <c r="AI24" s="287"/>
      <c r="AK24" s="172">
        <f>'الحضور 5 درجات'!$BN13</f>
        <v>0</v>
      </c>
      <c r="AL24" s="173">
        <f>'الحضور 5 درجات'!$BJ13</f>
        <v>0</v>
      </c>
      <c r="AM24" s="173">
        <f>'الحضور 5 درجات'!$BK13</f>
        <v>0</v>
      </c>
      <c r="AN24" s="71">
        <f>'الحضور 5 درجات'!$BL13</f>
        <v>0</v>
      </c>
      <c r="AO24" s="173" t="str">
        <f>'الحضور 5 درجات'!$BP13</f>
        <v>0</v>
      </c>
      <c r="AP24" s="222" t="str">
        <f>IF(AK24&gt;0,(AL24/AK24),"0")</f>
        <v>0</v>
      </c>
      <c r="AQ24" s="586" t="str">
        <f>'الحضور 5 درجات'!$BQ13</f>
        <v>0</v>
      </c>
      <c r="AR24" s="287"/>
      <c r="AT24" s="172">
        <f>'الحضور 5 درجات'!$BN14</f>
        <v>0</v>
      </c>
      <c r="AU24" s="173">
        <f>'الحضور 5 درجات'!$BJ14</f>
        <v>0</v>
      </c>
      <c r="AV24" s="173">
        <f>'الحضور 5 درجات'!$BK14</f>
        <v>0</v>
      </c>
      <c r="AW24" s="71">
        <f>'الحضور 5 درجات'!$BL14</f>
        <v>0</v>
      </c>
      <c r="AX24" s="173" t="str">
        <f>'الحضور 5 درجات'!$BP14</f>
        <v>0</v>
      </c>
      <c r="AY24" s="222" t="str">
        <f>IF(AT24&gt;0,(AU24/AT24),"0")</f>
        <v>0</v>
      </c>
      <c r="AZ24" s="586" t="str">
        <f>'الحضور 5 درجات'!$BQ14</f>
        <v>0</v>
      </c>
      <c r="BA24" s="287"/>
      <c r="BC24" s="172">
        <f>'الحضور 5 درجات'!$BN15</f>
        <v>0</v>
      </c>
      <c r="BD24" s="173">
        <f>'الحضور 5 درجات'!$BJ15</f>
        <v>0</v>
      </c>
      <c r="BE24" s="173">
        <f>'الحضور 5 درجات'!$BK15</f>
        <v>0</v>
      </c>
      <c r="BF24" s="71">
        <f>'الحضور 5 درجات'!$BL15</f>
        <v>0</v>
      </c>
      <c r="BG24" s="173" t="str">
        <f>'الحضور 5 درجات'!$BP15</f>
        <v>0</v>
      </c>
      <c r="BH24" s="222" t="str">
        <f>IF(BC24&gt;0,(BD24/BC24),"0")</f>
        <v>0</v>
      </c>
      <c r="BI24" s="586" t="str">
        <f>'الحضور 5 درجات'!$BQ15</f>
        <v>0</v>
      </c>
      <c r="BJ24" s="287"/>
      <c r="BL24" s="172">
        <f>'الحضور 5 درجات'!$BN16</f>
        <v>0</v>
      </c>
      <c r="BM24" s="173">
        <f>'الحضور 5 درجات'!$BJ16</f>
        <v>0</v>
      </c>
      <c r="BN24" s="173">
        <f>'الحضور 5 درجات'!$BK16</f>
        <v>0</v>
      </c>
      <c r="BO24" s="71">
        <f>'الحضور 5 درجات'!$BL16</f>
        <v>0</v>
      </c>
      <c r="BP24" s="173" t="str">
        <f>'الحضور 5 درجات'!$BP16</f>
        <v>0</v>
      </c>
      <c r="BQ24" s="222" t="str">
        <f>IF(BL24&gt;0,(BM24/BL24),"0")</f>
        <v>0</v>
      </c>
      <c r="BR24" s="586" t="str">
        <f>'الحضور 5 درجات'!$BQ16</f>
        <v>0</v>
      </c>
      <c r="BS24" s="287"/>
      <c r="BU24" s="172">
        <f>'الحضور 5 درجات'!$BN17</f>
        <v>0</v>
      </c>
      <c r="BV24" s="173">
        <f>'الحضور 5 درجات'!$BJ17</f>
        <v>0</v>
      </c>
      <c r="BW24" s="173">
        <f>'الحضور 5 درجات'!$BK17</f>
        <v>0</v>
      </c>
      <c r="BX24" s="71">
        <f>'الحضور 5 درجات'!$BL17</f>
        <v>0</v>
      </c>
      <c r="BY24" s="173" t="str">
        <f>'الحضور 5 درجات'!$BP17</f>
        <v>0</v>
      </c>
      <c r="BZ24" s="222" t="str">
        <f>IF(BU24&gt;0,(BV24/BU24),"0")</f>
        <v>0</v>
      </c>
      <c r="CA24" s="586" t="str">
        <f>'الحضور 5 درجات'!$BQ17</f>
        <v>0</v>
      </c>
      <c r="CB24" s="287"/>
      <c r="CD24" s="172">
        <f>'الحضور 5 درجات'!$BN18</f>
        <v>0</v>
      </c>
      <c r="CE24" s="173">
        <f>'الحضور 5 درجات'!$BJ18</f>
        <v>0</v>
      </c>
      <c r="CF24" s="173">
        <f>'الحضور 5 درجات'!$BK18</f>
        <v>0</v>
      </c>
      <c r="CG24" s="71">
        <f>'الحضور 5 درجات'!$BL18</f>
        <v>0</v>
      </c>
      <c r="CH24" s="173" t="str">
        <f>'الحضور 5 درجات'!$BP18</f>
        <v>0</v>
      </c>
      <c r="CI24" s="222" t="str">
        <f>IF(CD24&gt;0,(CE24/CD24),"0")</f>
        <v>0</v>
      </c>
      <c r="CJ24" s="586" t="str">
        <f>'الحضور 5 درجات'!$BQ18</f>
        <v>0</v>
      </c>
      <c r="CK24" s="287"/>
    </row>
    <row r="25" spans="1:89" ht="9" customHeight="1" thickBot="1">
      <c r="A25" s="116"/>
      <c r="B25" s="116"/>
      <c r="C25" s="116"/>
      <c r="D25" s="17"/>
      <c r="E25" s="17"/>
      <c r="F25" s="17"/>
      <c r="G25" s="17"/>
      <c r="H25" s="17"/>
      <c r="I25" s="17"/>
      <c r="J25" s="116"/>
      <c r="K25" s="116"/>
      <c r="L25" s="116"/>
      <c r="M25" s="17"/>
      <c r="N25" s="17"/>
      <c r="O25" s="17"/>
      <c r="P25" s="17"/>
      <c r="Q25" s="17"/>
      <c r="S25" s="116"/>
      <c r="T25" s="116"/>
      <c r="U25" s="116"/>
      <c r="V25" s="17"/>
      <c r="W25" s="17"/>
      <c r="X25" s="17"/>
      <c r="Y25" s="17"/>
      <c r="Z25" s="17"/>
      <c r="AB25" s="116"/>
      <c r="AC25" s="116"/>
      <c r="AD25" s="116"/>
      <c r="AE25" s="17"/>
      <c r="AF25" s="17"/>
      <c r="AG25" s="17"/>
      <c r="AH25" s="17"/>
      <c r="AI25" s="17"/>
      <c r="AK25" s="116"/>
      <c r="AL25" s="116"/>
      <c r="AM25" s="116"/>
      <c r="AN25" s="17"/>
      <c r="AO25" s="17"/>
      <c r="AP25" s="17"/>
      <c r="AQ25" s="17"/>
      <c r="AR25" s="17"/>
      <c r="AT25" s="116"/>
      <c r="AU25" s="116"/>
      <c r="AV25" s="116"/>
      <c r="AW25" s="17"/>
      <c r="AX25" s="17"/>
      <c r="AY25" s="17"/>
      <c r="AZ25" s="17"/>
      <c r="BA25" s="17"/>
      <c r="BC25" s="116"/>
      <c r="BD25" s="116"/>
      <c r="BE25" s="116"/>
      <c r="BF25" s="17"/>
      <c r="BG25" s="17"/>
      <c r="BH25" s="17"/>
      <c r="BI25" s="17"/>
      <c r="BJ25" s="17"/>
      <c r="BL25" s="116"/>
      <c r="BM25" s="116"/>
      <c r="BN25" s="116"/>
      <c r="BO25" s="17"/>
      <c r="BP25" s="17"/>
      <c r="BQ25" s="17"/>
      <c r="BR25" s="17"/>
      <c r="BS25" s="17"/>
      <c r="BU25" s="116"/>
      <c r="BV25" s="116"/>
      <c r="BW25" s="116"/>
      <c r="BX25" s="17"/>
      <c r="BY25" s="17"/>
      <c r="BZ25" s="17"/>
      <c r="CA25" s="17"/>
      <c r="CB25" s="17"/>
      <c r="CD25" s="116"/>
      <c r="CE25" s="116"/>
      <c r="CF25" s="116"/>
      <c r="CG25" s="17"/>
      <c r="CH25" s="17"/>
      <c r="CI25" s="17"/>
      <c r="CJ25" s="17"/>
      <c r="CK25" s="17"/>
    </row>
    <row r="26" spans="1:89" ht="18.75" thickTop="1">
      <c r="A26" s="531" t="str">
        <f>'بيانات أولية وأسماء الطلاب'!A43:B43</f>
        <v>معلم/ة المادة</v>
      </c>
      <c r="B26" s="532"/>
      <c r="C26" s="533"/>
      <c r="D26" s="116"/>
      <c r="E26" s="116"/>
      <c r="F26" s="531" t="str">
        <f>'بيانات أولية وأسماء الطلاب'!A47</f>
        <v>مدير/ة المدرسة</v>
      </c>
      <c r="G26" s="532"/>
      <c r="H26" s="533"/>
      <c r="I26" s="17"/>
      <c r="J26" s="531" t="str">
        <f>$A$26</f>
        <v>معلم/ة المادة</v>
      </c>
      <c r="K26" s="532"/>
      <c r="L26" s="533"/>
      <c r="M26" s="116"/>
      <c r="N26" s="116"/>
      <c r="O26" s="531" t="str">
        <f>$F$26</f>
        <v>مدير/ة المدرسة</v>
      </c>
      <c r="P26" s="532"/>
      <c r="Q26" s="533"/>
      <c r="S26" s="531" t="str">
        <f>$A$26</f>
        <v>معلم/ة المادة</v>
      </c>
      <c r="T26" s="532"/>
      <c r="U26" s="533"/>
      <c r="V26" s="116"/>
      <c r="W26" s="116"/>
      <c r="X26" s="531" t="str">
        <f>$F$26</f>
        <v>مدير/ة المدرسة</v>
      </c>
      <c r="Y26" s="532"/>
      <c r="Z26" s="533"/>
      <c r="AB26" s="531" t="str">
        <f>$A$26</f>
        <v>معلم/ة المادة</v>
      </c>
      <c r="AC26" s="532"/>
      <c r="AD26" s="533"/>
      <c r="AE26" s="116"/>
      <c r="AF26" s="116"/>
      <c r="AG26" s="531" t="str">
        <f>$F$26</f>
        <v>مدير/ة المدرسة</v>
      </c>
      <c r="AH26" s="532"/>
      <c r="AI26" s="533"/>
      <c r="AK26" s="531" t="str">
        <f>$A$26</f>
        <v>معلم/ة المادة</v>
      </c>
      <c r="AL26" s="532"/>
      <c r="AM26" s="533"/>
      <c r="AN26" s="116"/>
      <c r="AO26" s="116"/>
      <c r="AP26" s="531" t="str">
        <f>$F$26</f>
        <v>مدير/ة المدرسة</v>
      </c>
      <c r="AQ26" s="532"/>
      <c r="AR26" s="533"/>
      <c r="AT26" s="531" t="str">
        <f>$A$26</f>
        <v>معلم/ة المادة</v>
      </c>
      <c r="AU26" s="532"/>
      <c r="AV26" s="533"/>
      <c r="AW26" s="116"/>
      <c r="AX26" s="116"/>
      <c r="AY26" s="531" t="str">
        <f>$F$26</f>
        <v>مدير/ة المدرسة</v>
      </c>
      <c r="AZ26" s="532"/>
      <c r="BA26" s="533"/>
      <c r="BC26" s="531" t="str">
        <f>$A$26</f>
        <v>معلم/ة المادة</v>
      </c>
      <c r="BD26" s="532"/>
      <c r="BE26" s="533"/>
      <c r="BF26" s="116"/>
      <c r="BG26" s="116"/>
      <c r="BH26" s="531" t="str">
        <f>$F$26</f>
        <v>مدير/ة المدرسة</v>
      </c>
      <c r="BI26" s="532"/>
      <c r="BJ26" s="533"/>
      <c r="BL26" s="531" t="str">
        <f>$A$26</f>
        <v>معلم/ة المادة</v>
      </c>
      <c r="BM26" s="532"/>
      <c r="BN26" s="533"/>
      <c r="BO26" s="116"/>
      <c r="BP26" s="116"/>
      <c r="BQ26" s="531" t="str">
        <f>$F$26</f>
        <v>مدير/ة المدرسة</v>
      </c>
      <c r="BR26" s="532"/>
      <c r="BS26" s="533"/>
      <c r="BU26" s="531" t="str">
        <f>$A$26</f>
        <v>معلم/ة المادة</v>
      </c>
      <c r="BV26" s="532"/>
      <c r="BW26" s="533"/>
      <c r="BX26" s="116"/>
      <c r="BY26" s="116"/>
      <c r="BZ26" s="531" t="str">
        <f>$F$26</f>
        <v>مدير/ة المدرسة</v>
      </c>
      <c r="CA26" s="532"/>
      <c r="CB26" s="533"/>
      <c r="CD26" s="531" t="str">
        <f>$A$26</f>
        <v>معلم/ة المادة</v>
      </c>
      <c r="CE26" s="532"/>
      <c r="CF26" s="533"/>
      <c r="CG26" s="116"/>
      <c r="CH26" s="116"/>
      <c r="CI26" s="531" t="str">
        <f>$F$26</f>
        <v>مدير/ة المدرسة</v>
      </c>
      <c r="CJ26" s="532"/>
      <c r="CK26" s="533"/>
    </row>
    <row r="27" spans="1:89" ht="21" customHeight="1">
      <c r="A27" s="122"/>
      <c r="B27" s="92"/>
      <c r="C27" s="123"/>
      <c r="D27" s="116"/>
      <c r="E27" s="116"/>
      <c r="F27" s="122"/>
      <c r="G27" s="92"/>
      <c r="H27" s="123"/>
      <c r="I27" s="17"/>
      <c r="J27" s="122"/>
      <c r="K27" s="92"/>
      <c r="L27" s="123"/>
      <c r="M27" s="116"/>
      <c r="N27" s="116"/>
      <c r="O27" s="122"/>
      <c r="P27" s="92"/>
      <c r="Q27" s="123"/>
      <c r="S27" s="122"/>
      <c r="T27" s="92"/>
      <c r="U27" s="123"/>
      <c r="V27" s="116"/>
      <c r="W27" s="116"/>
      <c r="X27" s="122"/>
      <c r="Y27" s="92"/>
      <c r="Z27" s="123"/>
      <c r="AB27" s="122"/>
      <c r="AC27" s="92"/>
      <c r="AD27" s="123"/>
      <c r="AE27" s="116"/>
      <c r="AF27" s="116"/>
      <c r="AG27" s="122"/>
      <c r="AH27" s="92"/>
      <c r="AI27" s="123"/>
      <c r="AK27" s="122"/>
      <c r="AL27" s="92"/>
      <c r="AM27" s="123"/>
      <c r="AN27" s="116"/>
      <c r="AO27" s="116"/>
      <c r="AP27" s="122"/>
      <c r="AQ27" s="92"/>
      <c r="AR27" s="123"/>
      <c r="AT27" s="122"/>
      <c r="AU27" s="92"/>
      <c r="AV27" s="123"/>
      <c r="AW27" s="116"/>
      <c r="AX27" s="116"/>
      <c r="AY27" s="122"/>
      <c r="AZ27" s="92"/>
      <c r="BA27" s="123"/>
      <c r="BC27" s="122"/>
      <c r="BD27" s="92"/>
      <c r="BE27" s="123"/>
      <c r="BF27" s="116"/>
      <c r="BG27" s="116"/>
      <c r="BH27" s="122"/>
      <c r="BI27" s="92"/>
      <c r="BJ27" s="123"/>
      <c r="BL27" s="122"/>
      <c r="BM27" s="92"/>
      <c r="BN27" s="123"/>
      <c r="BO27" s="116"/>
      <c r="BP27" s="116"/>
      <c r="BQ27" s="122"/>
      <c r="BR27" s="92"/>
      <c r="BS27" s="123"/>
      <c r="BU27" s="122"/>
      <c r="BV27" s="92"/>
      <c r="BW27" s="123"/>
      <c r="BX27" s="116"/>
      <c r="BY27" s="116"/>
      <c r="BZ27" s="122"/>
      <c r="CA27" s="92"/>
      <c r="CB27" s="123"/>
      <c r="CD27" s="122"/>
      <c r="CE27" s="92"/>
      <c r="CF27" s="123"/>
      <c r="CG27" s="116"/>
      <c r="CH27" s="116"/>
      <c r="CI27" s="122"/>
      <c r="CJ27" s="92"/>
      <c r="CK27" s="123"/>
    </row>
    <row r="28" spans="1:89" ht="18.75" thickBot="1">
      <c r="A28" s="539">
        <f>'بيانات أولية وأسماء الطلاب'!A44:B44</f>
        <v>0</v>
      </c>
      <c r="B28" s="540"/>
      <c r="C28" s="541"/>
      <c r="D28" s="116"/>
      <c r="E28" s="116"/>
      <c r="F28" s="539">
        <f>'بيانات أولية وأسماء الطلاب'!A48</f>
        <v>0</v>
      </c>
      <c r="G28" s="540"/>
      <c r="H28" s="541"/>
      <c r="I28" s="17"/>
      <c r="J28" s="539">
        <f>$A$28</f>
        <v>0</v>
      </c>
      <c r="K28" s="540"/>
      <c r="L28" s="541"/>
      <c r="M28" s="116"/>
      <c r="N28" s="116"/>
      <c r="O28" s="539">
        <f>$F$28</f>
        <v>0</v>
      </c>
      <c r="P28" s="540"/>
      <c r="Q28" s="541"/>
      <c r="S28" s="539">
        <f>$A$28</f>
        <v>0</v>
      </c>
      <c r="T28" s="540"/>
      <c r="U28" s="541"/>
      <c r="V28" s="116"/>
      <c r="W28" s="116"/>
      <c r="X28" s="539">
        <f>$F$28</f>
        <v>0</v>
      </c>
      <c r="Y28" s="540"/>
      <c r="Z28" s="541"/>
      <c r="AB28" s="539">
        <f>$A$28</f>
        <v>0</v>
      </c>
      <c r="AC28" s="540"/>
      <c r="AD28" s="541"/>
      <c r="AE28" s="116"/>
      <c r="AF28" s="116"/>
      <c r="AG28" s="539">
        <f>$F$28</f>
        <v>0</v>
      </c>
      <c r="AH28" s="540"/>
      <c r="AI28" s="541"/>
      <c r="AK28" s="539">
        <f>$A$28</f>
        <v>0</v>
      </c>
      <c r="AL28" s="540"/>
      <c r="AM28" s="541"/>
      <c r="AN28" s="116"/>
      <c r="AO28" s="116"/>
      <c r="AP28" s="539">
        <f>$F$28</f>
        <v>0</v>
      </c>
      <c r="AQ28" s="540"/>
      <c r="AR28" s="541"/>
      <c r="AT28" s="539">
        <f>$A$28</f>
        <v>0</v>
      </c>
      <c r="AU28" s="540"/>
      <c r="AV28" s="541"/>
      <c r="AW28" s="116"/>
      <c r="AX28" s="116"/>
      <c r="AY28" s="539">
        <f>$F$28</f>
        <v>0</v>
      </c>
      <c r="AZ28" s="540"/>
      <c r="BA28" s="541"/>
      <c r="BC28" s="539">
        <f>$A$28</f>
        <v>0</v>
      </c>
      <c r="BD28" s="540"/>
      <c r="BE28" s="541"/>
      <c r="BF28" s="116"/>
      <c r="BG28" s="116"/>
      <c r="BH28" s="539">
        <f>$F$28</f>
        <v>0</v>
      </c>
      <c r="BI28" s="540"/>
      <c r="BJ28" s="541"/>
      <c r="BL28" s="539">
        <f>$A$28</f>
        <v>0</v>
      </c>
      <c r="BM28" s="540"/>
      <c r="BN28" s="541"/>
      <c r="BO28" s="116"/>
      <c r="BP28" s="116"/>
      <c r="BQ28" s="539">
        <f>$F$28</f>
        <v>0</v>
      </c>
      <c r="BR28" s="540"/>
      <c r="BS28" s="541"/>
      <c r="BU28" s="539">
        <f>$A$28</f>
        <v>0</v>
      </c>
      <c r="BV28" s="540"/>
      <c r="BW28" s="541"/>
      <c r="BX28" s="116"/>
      <c r="BY28" s="116"/>
      <c r="BZ28" s="539">
        <f>$F$28</f>
        <v>0</v>
      </c>
      <c r="CA28" s="540"/>
      <c r="CB28" s="541"/>
      <c r="CD28" s="539">
        <f>$A$28</f>
        <v>0</v>
      </c>
      <c r="CE28" s="540"/>
      <c r="CF28" s="541"/>
      <c r="CG28" s="116"/>
      <c r="CH28" s="116"/>
      <c r="CI28" s="539">
        <f>$F$28</f>
        <v>0</v>
      </c>
      <c r="CJ28" s="540"/>
      <c r="CK28" s="541"/>
    </row>
    <row r="29" spans="1:89" ht="12.75" customHeight="1" thickTop="1" thickBot="1">
      <c r="A29" s="138"/>
      <c r="B29" s="138"/>
      <c r="C29" s="138"/>
      <c r="D29" s="116"/>
      <c r="E29" s="116"/>
      <c r="F29" s="138"/>
      <c r="G29" s="138"/>
      <c r="H29" s="138"/>
      <c r="I29" s="17"/>
      <c r="J29" s="138"/>
      <c r="K29" s="138"/>
      <c r="L29" s="138"/>
      <c r="M29" s="116"/>
      <c r="N29" s="116"/>
      <c r="O29" s="138"/>
      <c r="P29" s="138"/>
      <c r="Q29" s="138"/>
      <c r="S29" s="138"/>
      <c r="T29" s="138"/>
      <c r="U29" s="138"/>
      <c r="V29" s="116"/>
      <c r="W29" s="116"/>
      <c r="X29" s="138"/>
      <c r="Y29" s="138"/>
      <c r="Z29" s="138"/>
      <c r="AB29" s="138"/>
      <c r="AC29" s="138"/>
      <c r="AD29" s="138"/>
      <c r="AE29" s="116"/>
      <c r="AF29" s="116"/>
      <c r="AG29" s="138"/>
      <c r="AH29" s="138"/>
      <c r="AI29" s="138"/>
      <c r="AK29" s="138"/>
      <c r="AL29" s="138"/>
      <c r="AM29" s="138"/>
      <c r="AN29" s="116"/>
      <c r="AO29" s="116"/>
      <c r="AP29" s="138"/>
      <c r="AQ29" s="138"/>
      <c r="AR29" s="138"/>
      <c r="AT29" s="138"/>
      <c r="AU29" s="138"/>
      <c r="AV29" s="138"/>
      <c r="AW29" s="116"/>
      <c r="AX29" s="116"/>
      <c r="AY29" s="138"/>
      <c r="AZ29" s="138"/>
      <c r="BA29" s="138"/>
      <c r="BC29" s="138"/>
      <c r="BD29" s="138"/>
      <c r="BE29" s="138"/>
      <c r="BF29" s="116"/>
      <c r="BG29" s="116"/>
      <c r="BH29" s="138"/>
      <c r="BI29" s="138"/>
      <c r="BJ29" s="138"/>
      <c r="BL29" s="138"/>
      <c r="BM29" s="138"/>
      <c r="BN29" s="138"/>
      <c r="BO29" s="116"/>
      <c r="BP29" s="116"/>
      <c r="BQ29" s="138"/>
      <c r="BR29" s="138"/>
      <c r="BS29" s="138"/>
      <c r="BU29" s="138"/>
      <c r="BV29" s="138"/>
      <c r="BW29" s="138"/>
      <c r="BX29" s="116"/>
      <c r="BY29" s="116"/>
      <c r="BZ29" s="138"/>
      <c r="CA29" s="138"/>
      <c r="CB29" s="138"/>
      <c r="CD29" s="138"/>
      <c r="CE29" s="138"/>
      <c r="CF29" s="138"/>
      <c r="CG29" s="116"/>
      <c r="CH29" s="116"/>
      <c r="CI29" s="138"/>
      <c r="CJ29" s="138"/>
      <c r="CK29" s="138"/>
    </row>
    <row r="30" spans="1:89" ht="18">
      <c r="A30" s="522" t="s">
        <v>94</v>
      </c>
      <c r="B30" s="523"/>
      <c r="C30" s="523"/>
      <c r="D30" s="523"/>
      <c r="E30" s="523"/>
      <c r="F30" s="523"/>
      <c r="G30" s="523"/>
      <c r="H30" s="524"/>
      <c r="I30" s="17"/>
      <c r="J30" s="522" t="str">
        <f>$A$30</f>
        <v>مرئيات ولي الأمر / والتوقيع بالعلم .</v>
      </c>
      <c r="K30" s="523"/>
      <c r="L30" s="523"/>
      <c r="M30" s="523"/>
      <c r="N30" s="523"/>
      <c r="O30" s="523"/>
      <c r="P30" s="523"/>
      <c r="Q30" s="524"/>
      <c r="S30" s="522" t="str">
        <f>$A$30</f>
        <v>مرئيات ولي الأمر / والتوقيع بالعلم .</v>
      </c>
      <c r="T30" s="523"/>
      <c r="U30" s="523"/>
      <c r="V30" s="523"/>
      <c r="W30" s="523"/>
      <c r="X30" s="523"/>
      <c r="Y30" s="523"/>
      <c r="Z30" s="524"/>
      <c r="AB30" s="522" t="str">
        <f>$A$30</f>
        <v>مرئيات ولي الأمر / والتوقيع بالعلم .</v>
      </c>
      <c r="AC30" s="523"/>
      <c r="AD30" s="523"/>
      <c r="AE30" s="523"/>
      <c r="AF30" s="523"/>
      <c r="AG30" s="523"/>
      <c r="AH30" s="523"/>
      <c r="AI30" s="524"/>
      <c r="AK30" s="522" t="str">
        <f>$A$30</f>
        <v>مرئيات ولي الأمر / والتوقيع بالعلم .</v>
      </c>
      <c r="AL30" s="523"/>
      <c r="AM30" s="523"/>
      <c r="AN30" s="523"/>
      <c r="AO30" s="523"/>
      <c r="AP30" s="523"/>
      <c r="AQ30" s="523"/>
      <c r="AR30" s="524"/>
      <c r="AT30" s="522" t="str">
        <f>$A$30</f>
        <v>مرئيات ولي الأمر / والتوقيع بالعلم .</v>
      </c>
      <c r="AU30" s="523"/>
      <c r="AV30" s="523"/>
      <c r="AW30" s="523"/>
      <c r="AX30" s="523"/>
      <c r="AY30" s="523"/>
      <c r="AZ30" s="523"/>
      <c r="BA30" s="524"/>
      <c r="BC30" s="522" t="str">
        <f>$A$30</f>
        <v>مرئيات ولي الأمر / والتوقيع بالعلم .</v>
      </c>
      <c r="BD30" s="523"/>
      <c r="BE30" s="523"/>
      <c r="BF30" s="523"/>
      <c r="BG30" s="523"/>
      <c r="BH30" s="523"/>
      <c r="BI30" s="523"/>
      <c r="BJ30" s="524"/>
      <c r="BL30" s="522" t="str">
        <f>$A$30</f>
        <v>مرئيات ولي الأمر / والتوقيع بالعلم .</v>
      </c>
      <c r="BM30" s="523"/>
      <c r="BN30" s="523"/>
      <c r="BO30" s="523"/>
      <c r="BP30" s="523"/>
      <c r="BQ30" s="523"/>
      <c r="BR30" s="523"/>
      <c r="BS30" s="524"/>
      <c r="BU30" s="522" t="str">
        <f>$A$30</f>
        <v>مرئيات ولي الأمر / والتوقيع بالعلم .</v>
      </c>
      <c r="BV30" s="523"/>
      <c r="BW30" s="523"/>
      <c r="BX30" s="523"/>
      <c r="BY30" s="523"/>
      <c r="BZ30" s="523"/>
      <c r="CA30" s="523"/>
      <c r="CB30" s="524"/>
      <c r="CD30" s="522" t="str">
        <f>$A$30</f>
        <v>مرئيات ولي الأمر / والتوقيع بالعلم .</v>
      </c>
      <c r="CE30" s="523"/>
      <c r="CF30" s="523"/>
      <c r="CG30" s="523"/>
      <c r="CH30" s="523"/>
      <c r="CI30" s="523"/>
      <c r="CJ30" s="523"/>
      <c r="CK30" s="524"/>
    </row>
    <row r="31" spans="1:89" ht="18">
      <c r="A31" s="525" t="s">
        <v>95</v>
      </c>
      <c r="B31" s="526"/>
      <c r="C31" s="526"/>
      <c r="D31" s="526"/>
      <c r="E31" s="526"/>
      <c r="F31" s="526"/>
      <c r="G31" s="526"/>
      <c r="H31" s="527"/>
      <c r="I31" s="17"/>
      <c r="J31" s="525" t="str">
        <f>$A$31</f>
        <v>المكرم ولي أمر الطالب/ة ................................... المحترم</v>
      </c>
      <c r="K31" s="526"/>
      <c r="L31" s="526"/>
      <c r="M31" s="526"/>
      <c r="N31" s="526"/>
      <c r="O31" s="526"/>
      <c r="P31" s="526"/>
      <c r="Q31" s="527"/>
      <c r="S31" s="525" t="str">
        <f>$A$31</f>
        <v>المكرم ولي أمر الطالب/ة ................................... المحترم</v>
      </c>
      <c r="T31" s="526"/>
      <c r="U31" s="526"/>
      <c r="V31" s="526"/>
      <c r="W31" s="526"/>
      <c r="X31" s="526"/>
      <c r="Y31" s="526"/>
      <c r="Z31" s="527"/>
      <c r="AB31" s="525" t="str">
        <f>$A$31</f>
        <v>المكرم ولي أمر الطالب/ة ................................... المحترم</v>
      </c>
      <c r="AC31" s="526"/>
      <c r="AD31" s="526"/>
      <c r="AE31" s="526"/>
      <c r="AF31" s="526"/>
      <c r="AG31" s="526"/>
      <c r="AH31" s="526"/>
      <c r="AI31" s="527"/>
      <c r="AK31" s="525" t="str">
        <f>$A$31</f>
        <v>المكرم ولي أمر الطالب/ة ................................... المحترم</v>
      </c>
      <c r="AL31" s="526"/>
      <c r="AM31" s="526"/>
      <c r="AN31" s="526"/>
      <c r="AO31" s="526"/>
      <c r="AP31" s="526"/>
      <c r="AQ31" s="526"/>
      <c r="AR31" s="527"/>
      <c r="AT31" s="525" t="str">
        <f>$A$31</f>
        <v>المكرم ولي أمر الطالب/ة ................................... المحترم</v>
      </c>
      <c r="AU31" s="526"/>
      <c r="AV31" s="526"/>
      <c r="AW31" s="526"/>
      <c r="AX31" s="526"/>
      <c r="AY31" s="526"/>
      <c r="AZ31" s="526"/>
      <c r="BA31" s="527"/>
      <c r="BC31" s="525" t="str">
        <f>$A$31</f>
        <v>المكرم ولي أمر الطالب/ة ................................... المحترم</v>
      </c>
      <c r="BD31" s="526"/>
      <c r="BE31" s="526"/>
      <c r="BF31" s="526"/>
      <c r="BG31" s="526"/>
      <c r="BH31" s="526"/>
      <c r="BI31" s="526"/>
      <c r="BJ31" s="527"/>
      <c r="BL31" s="525" t="str">
        <f>$A$31</f>
        <v>المكرم ولي أمر الطالب/ة ................................... المحترم</v>
      </c>
      <c r="BM31" s="526"/>
      <c r="BN31" s="526"/>
      <c r="BO31" s="526"/>
      <c r="BP31" s="526"/>
      <c r="BQ31" s="526"/>
      <c r="BR31" s="526"/>
      <c r="BS31" s="527"/>
      <c r="BU31" s="525" t="str">
        <f>$A$31</f>
        <v>المكرم ولي أمر الطالب/ة ................................... المحترم</v>
      </c>
      <c r="BV31" s="526"/>
      <c r="BW31" s="526"/>
      <c r="BX31" s="526"/>
      <c r="BY31" s="526"/>
      <c r="BZ31" s="526"/>
      <c r="CA31" s="526"/>
      <c r="CB31" s="527"/>
      <c r="CD31" s="525" t="str">
        <f>$A$31</f>
        <v>المكرم ولي أمر الطالب/ة ................................... المحترم</v>
      </c>
      <c r="CE31" s="526"/>
      <c r="CF31" s="526"/>
      <c r="CG31" s="526"/>
      <c r="CH31" s="526"/>
      <c r="CI31" s="526"/>
      <c r="CJ31" s="526"/>
      <c r="CK31" s="527"/>
    </row>
    <row r="32" spans="1:89" ht="18.75" thickBot="1">
      <c r="A32" s="528" t="s">
        <v>96</v>
      </c>
      <c r="B32" s="529"/>
      <c r="C32" s="529"/>
      <c r="D32" s="529"/>
      <c r="E32" s="529"/>
      <c r="F32" s="529"/>
      <c r="G32" s="529"/>
      <c r="H32" s="530"/>
      <c r="I32" s="17"/>
      <c r="J3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K32" s="529"/>
      <c r="L32" s="529"/>
      <c r="M32" s="529"/>
      <c r="N32" s="529"/>
      <c r="O32" s="529"/>
      <c r="P32" s="529"/>
      <c r="Q32" s="530"/>
      <c r="S3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T32" s="529"/>
      <c r="U32" s="529"/>
      <c r="V32" s="529"/>
      <c r="W32" s="529"/>
      <c r="X32" s="529"/>
      <c r="Y32" s="529"/>
      <c r="Z32" s="530"/>
      <c r="AB3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AC32" s="529"/>
      <c r="AD32" s="529"/>
      <c r="AE32" s="529"/>
      <c r="AF32" s="529"/>
      <c r="AG32" s="529"/>
      <c r="AH32" s="529"/>
      <c r="AI32" s="530"/>
      <c r="AK3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AL32" s="529"/>
      <c r="AM32" s="529"/>
      <c r="AN32" s="529"/>
      <c r="AO32" s="529"/>
      <c r="AP32" s="529"/>
      <c r="AQ32" s="529"/>
      <c r="AR32" s="530"/>
      <c r="AT3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AU32" s="529"/>
      <c r="AV32" s="529"/>
      <c r="AW32" s="529"/>
      <c r="AX32" s="529"/>
      <c r="AY32" s="529"/>
      <c r="AZ32" s="529"/>
      <c r="BA32" s="530"/>
      <c r="BC3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BD32" s="529"/>
      <c r="BE32" s="529"/>
      <c r="BF32" s="529"/>
      <c r="BG32" s="529"/>
      <c r="BH32" s="529"/>
      <c r="BI32" s="529"/>
      <c r="BJ32" s="530"/>
      <c r="BL3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BM32" s="529"/>
      <c r="BN32" s="529"/>
      <c r="BO32" s="529"/>
      <c r="BP32" s="529"/>
      <c r="BQ32" s="529"/>
      <c r="BR32" s="529"/>
      <c r="BS32" s="530"/>
      <c r="BU3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BV32" s="529"/>
      <c r="BW32" s="529"/>
      <c r="BX32" s="529"/>
      <c r="BY32" s="529"/>
      <c r="BZ32" s="529"/>
      <c r="CA32" s="529"/>
      <c r="CB32" s="530"/>
      <c r="CD3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CE32" s="529"/>
      <c r="CF32" s="529"/>
      <c r="CG32" s="529"/>
      <c r="CH32" s="529"/>
      <c r="CI32" s="529"/>
      <c r="CJ32" s="529"/>
      <c r="CK32" s="530"/>
    </row>
    <row r="33" spans="1:89" ht="20.100000000000001" customHeight="1">
      <c r="A33" s="516"/>
      <c r="B33" s="517"/>
      <c r="C33" s="517"/>
      <c r="D33" s="517"/>
      <c r="E33" s="517"/>
      <c r="F33" s="517"/>
      <c r="G33" s="517"/>
      <c r="H33" s="518"/>
      <c r="I33" s="17"/>
      <c r="J33" s="516"/>
      <c r="K33" s="517"/>
      <c r="L33" s="517"/>
      <c r="M33" s="517"/>
      <c r="N33" s="517"/>
      <c r="O33" s="517"/>
      <c r="P33" s="517"/>
      <c r="Q33" s="518"/>
      <c r="S33" s="516"/>
      <c r="T33" s="517"/>
      <c r="U33" s="517"/>
      <c r="V33" s="517"/>
      <c r="W33" s="517"/>
      <c r="X33" s="517"/>
      <c r="Y33" s="517"/>
      <c r="Z33" s="518"/>
      <c r="AB33" s="516"/>
      <c r="AC33" s="517"/>
      <c r="AD33" s="517"/>
      <c r="AE33" s="517"/>
      <c r="AF33" s="517"/>
      <c r="AG33" s="517"/>
      <c r="AH33" s="517"/>
      <c r="AI33" s="518"/>
      <c r="AK33" s="516"/>
      <c r="AL33" s="517"/>
      <c r="AM33" s="517"/>
      <c r="AN33" s="517"/>
      <c r="AO33" s="517"/>
      <c r="AP33" s="517"/>
      <c r="AQ33" s="517"/>
      <c r="AR33" s="518"/>
      <c r="AT33" s="516"/>
      <c r="AU33" s="517"/>
      <c r="AV33" s="517"/>
      <c r="AW33" s="517"/>
      <c r="AX33" s="517"/>
      <c r="AY33" s="517"/>
      <c r="AZ33" s="517"/>
      <c r="BA33" s="518"/>
      <c r="BC33" s="516"/>
      <c r="BD33" s="517"/>
      <c r="BE33" s="517"/>
      <c r="BF33" s="517"/>
      <c r="BG33" s="517"/>
      <c r="BH33" s="517"/>
      <c r="BI33" s="517"/>
      <c r="BJ33" s="518"/>
      <c r="BL33" s="516"/>
      <c r="BM33" s="517"/>
      <c r="BN33" s="517"/>
      <c r="BO33" s="517"/>
      <c r="BP33" s="517"/>
      <c r="BQ33" s="517"/>
      <c r="BR33" s="517"/>
      <c r="BS33" s="518"/>
      <c r="BU33" s="516"/>
      <c r="BV33" s="517"/>
      <c r="BW33" s="517"/>
      <c r="BX33" s="517"/>
      <c r="BY33" s="517"/>
      <c r="BZ33" s="517"/>
      <c r="CA33" s="517"/>
      <c r="CB33" s="518"/>
      <c r="CD33" s="516"/>
      <c r="CE33" s="517"/>
      <c r="CF33" s="517"/>
      <c r="CG33" s="517"/>
      <c r="CH33" s="517"/>
      <c r="CI33" s="517"/>
      <c r="CJ33" s="517"/>
      <c r="CK33" s="518"/>
    </row>
    <row r="34" spans="1:89" ht="20.100000000000001" customHeight="1">
      <c r="A34" s="519"/>
      <c r="B34" s="520"/>
      <c r="C34" s="520"/>
      <c r="D34" s="520"/>
      <c r="E34" s="520"/>
      <c r="F34" s="520"/>
      <c r="G34" s="520"/>
      <c r="H34" s="521"/>
      <c r="I34" s="17"/>
      <c r="J34" s="519"/>
      <c r="K34" s="520"/>
      <c r="L34" s="520"/>
      <c r="M34" s="520"/>
      <c r="N34" s="520"/>
      <c r="O34" s="520"/>
      <c r="P34" s="520"/>
      <c r="Q34" s="521"/>
      <c r="S34" s="519"/>
      <c r="T34" s="520"/>
      <c r="U34" s="520"/>
      <c r="V34" s="520"/>
      <c r="W34" s="520"/>
      <c r="X34" s="520"/>
      <c r="Y34" s="520"/>
      <c r="Z34" s="521"/>
      <c r="AB34" s="519"/>
      <c r="AC34" s="520"/>
      <c r="AD34" s="520"/>
      <c r="AE34" s="520"/>
      <c r="AF34" s="520"/>
      <c r="AG34" s="520"/>
      <c r="AH34" s="520"/>
      <c r="AI34" s="521"/>
      <c r="AK34" s="519"/>
      <c r="AL34" s="520"/>
      <c r="AM34" s="520"/>
      <c r="AN34" s="520"/>
      <c r="AO34" s="520"/>
      <c r="AP34" s="520"/>
      <c r="AQ34" s="520"/>
      <c r="AR34" s="521"/>
      <c r="AT34" s="519"/>
      <c r="AU34" s="520"/>
      <c r="AV34" s="520"/>
      <c r="AW34" s="520"/>
      <c r="AX34" s="520"/>
      <c r="AY34" s="520"/>
      <c r="AZ34" s="520"/>
      <c r="BA34" s="521"/>
      <c r="BC34" s="519"/>
      <c r="BD34" s="520"/>
      <c r="BE34" s="520"/>
      <c r="BF34" s="520"/>
      <c r="BG34" s="520"/>
      <c r="BH34" s="520"/>
      <c r="BI34" s="520"/>
      <c r="BJ34" s="521"/>
      <c r="BL34" s="519"/>
      <c r="BM34" s="520"/>
      <c r="BN34" s="520"/>
      <c r="BO34" s="520"/>
      <c r="BP34" s="520"/>
      <c r="BQ34" s="520"/>
      <c r="BR34" s="520"/>
      <c r="BS34" s="521"/>
      <c r="BU34" s="519"/>
      <c r="BV34" s="520"/>
      <c r="BW34" s="520"/>
      <c r="BX34" s="520"/>
      <c r="BY34" s="520"/>
      <c r="BZ34" s="520"/>
      <c r="CA34" s="520"/>
      <c r="CB34" s="521"/>
      <c r="CD34" s="519"/>
      <c r="CE34" s="520"/>
      <c r="CF34" s="520"/>
      <c r="CG34" s="520"/>
      <c r="CH34" s="520"/>
      <c r="CI34" s="520"/>
      <c r="CJ34" s="520"/>
      <c r="CK34" s="521"/>
    </row>
    <row r="35" spans="1:89" ht="20.100000000000001" customHeight="1">
      <c r="A35" s="519"/>
      <c r="B35" s="520"/>
      <c r="C35" s="520"/>
      <c r="D35" s="520"/>
      <c r="E35" s="520"/>
      <c r="F35" s="520"/>
      <c r="G35" s="520"/>
      <c r="H35" s="521"/>
      <c r="I35" s="17"/>
      <c r="J35" s="519"/>
      <c r="K35" s="520"/>
      <c r="L35" s="520"/>
      <c r="M35" s="520"/>
      <c r="N35" s="520"/>
      <c r="O35" s="520"/>
      <c r="P35" s="520"/>
      <c r="Q35" s="521"/>
      <c r="S35" s="519"/>
      <c r="T35" s="520"/>
      <c r="U35" s="520"/>
      <c r="V35" s="520"/>
      <c r="W35" s="520"/>
      <c r="X35" s="520"/>
      <c r="Y35" s="520"/>
      <c r="Z35" s="521"/>
      <c r="AB35" s="519"/>
      <c r="AC35" s="520"/>
      <c r="AD35" s="520"/>
      <c r="AE35" s="520"/>
      <c r="AF35" s="520"/>
      <c r="AG35" s="520"/>
      <c r="AH35" s="520"/>
      <c r="AI35" s="521"/>
      <c r="AK35" s="519"/>
      <c r="AL35" s="520"/>
      <c r="AM35" s="520"/>
      <c r="AN35" s="520"/>
      <c r="AO35" s="520"/>
      <c r="AP35" s="520"/>
      <c r="AQ35" s="520"/>
      <c r="AR35" s="521"/>
      <c r="AT35" s="519"/>
      <c r="AU35" s="520"/>
      <c r="AV35" s="520"/>
      <c r="AW35" s="520"/>
      <c r="AX35" s="520"/>
      <c r="AY35" s="520"/>
      <c r="AZ35" s="520"/>
      <c r="BA35" s="521"/>
      <c r="BC35" s="519"/>
      <c r="BD35" s="520"/>
      <c r="BE35" s="520"/>
      <c r="BF35" s="520"/>
      <c r="BG35" s="520"/>
      <c r="BH35" s="520"/>
      <c r="BI35" s="520"/>
      <c r="BJ35" s="521"/>
      <c r="BL35" s="519"/>
      <c r="BM35" s="520"/>
      <c r="BN35" s="520"/>
      <c r="BO35" s="520"/>
      <c r="BP35" s="520"/>
      <c r="BQ35" s="520"/>
      <c r="BR35" s="520"/>
      <c r="BS35" s="521"/>
      <c r="BU35" s="519"/>
      <c r="BV35" s="520"/>
      <c r="BW35" s="520"/>
      <c r="BX35" s="520"/>
      <c r="BY35" s="520"/>
      <c r="BZ35" s="520"/>
      <c r="CA35" s="520"/>
      <c r="CB35" s="521"/>
      <c r="CD35" s="519"/>
      <c r="CE35" s="520"/>
      <c r="CF35" s="520"/>
      <c r="CG35" s="520"/>
      <c r="CH35" s="520"/>
      <c r="CI35" s="520"/>
      <c r="CJ35" s="520"/>
      <c r="CK35" s="521"/>
    </row>
    <row r="36" spans="1:89" ht="20.100000000000001" customHeight="1">
      <c r="A36" s="519"/>
      <c r="B36" s="520"/>
      <c r="C36" s="520"/>
      <c r="D36" s="520"/>
      <c r="E36" s="520"/>
      <c r="F36" s="520"/>
      <c r="G36" s="520"/>
      <c r="H36" s="521"/>
      <c r="I36" s="17"/>
      <c r="J36" s="519"/>
      <c r="K36" s="520"/>
      <c r="L36" s="520"/>
      <c r="M36" s="520"/>
      <c r="N36" s="520"/>
      <c r="O36" s="520"/>
      <c r="P36" s="520"/>
      <c r="Q36" s="521"/>
      <c r="S36" s="519"/>
      <c r="T36" s="520"/>
      <c r="U36" s="520"/>
      <c r="V36" s="520"/>
      <c r="W36" s="520"/>
      <c r="X36" s="520"/>
      <c r="Y36" s="520"/>
      <c r="Z36" s="521"/>
      <c r="AB36" s="519"/>
      <c r="AC36" s="520"/>
      <c r="AD36" s="520"/>
      <c r="AE36" s="520"/>
      <c r="AF36" s="520"/>
      <c r="AG36" s="520"/>
      <c r="AH36" s="520"/>
      <c r="AI36" s="521"/>
      <c r="AK36" s="519"/>
      <c r="AL36" s="520"/>
      <c r="AM36" s="520"/>
      <c r="AN36" s="520"/>
      <c r="AO36" s="520"/>
      <c r="AP36" s="520"/>
      <c r="AQ36" s="520"/>
      <c r="AR36" s="521"/>
      <c r="AT36" s="519"/>
      <c r="AU36" s="520"/>
      <c r="AV36" s="520"/>
      <c r="AW36" s="520"/>
      <c r="AX36" s="520"/>
      <c r="AY36" s="520"/>
      <c r="AZ36" s="520"/>
      <c r="BA36" s="521"/>
      <c r="BC36" s="519"/>
      <c r="BD36" s="520"/>
      <c r="BE36" s="520"/>
      <c r="BF36" s="520"/>
      <c r="BG36" s="520"/>
      <c r="BH36" s="520"/>
      <c r="BI36" s="520"/>
      <c r="BJ36" s="521"/>
      <c r="BL36" s="519"/>
      <c r="BM36" s="520"/>
      <c r="BN36" s="520"/>
      <c r="BO36" s="520"/>
      <c r="BP36" s="520"/>
      <c r="BQ36" s="520"/>
      <c r="BR36" s="520"/>
      <c r="BS36" s="521"/>
      <c r="BU36" s="519"/>
      <c r="BV36" s="520"/>
      <c r="BW36" s="520"/>
      <c r="BX36" s="520"/>
      <c r="BY36" s="520"/>
      <c r="BZ36" s="520"/>
      <c r="CA36" s="520"/>
      <c r="CB36" s="521"/>
      <c r="CD36" s="519"/>
      <c r="CE36" s="520"/>
      <c r="CF36" s="520"/>
      <c r="CG36" s="520"/>
      <c r="CH36" s="520"/>
      <c r="CI36" s="520"/>
      <c r="CJ36" s="520"/>
      <c r="CK36" s="521"/>
    </row>
    <row r="37" spans="1:89" ht="20.100000000000001" customHeight="1" thickBot="1">
      <c r="A37" s="513"/>
      <c r="B37" s="514"/>
      <c r="C37" s="514"/>
      <c r="D37" s="514"/>
      <c r="E37" s="514"/>
      <c r="F37" s="514"/>
      <c r="G37" s="514"/>
      <c r="H37" s="515"/>
      <c r="I37" s="17"/>
      <c r="J37" s="513"/>
      <c r="K37" s="514"/>
      <c r="L37" s="514"/>
      <c r="M37" s="514"/>
      <c r="N37" s="514"/>
      <c r="O37" s="514"/>
      <c r="P37" s="514"/>
      <c r="Q37" s="515"/>
      <c r="S37" s="513"/>
      <c r="T37" s="514"/>
      <c r="U37" s="514"/>
      <c r="V37" s="514"/>
      <c r="W37" s="514"/>
      <c r="X37" s="514"/>
      <c r="Y37" s="514"/>
      <c r="Z37" s="515"/>
      <c r="AB37" s="513"/>
      <c r="AC37" s="514"/>
      <c r="AD37" s="514"/>
      <c r="AE37" s="514"/>
      <c r="AF37" s="514"/>
      <c r="AG37" s="514"/>
      <c r="AH37" s="514"/>
      <c r="AI37" s="515"/>
      <c r="AK37" s="513"/>
      <c r="AL37" s="514"/>
      <c r="AM37" s="514"/>
      <c r="AN37" s="514"/>
      <c r="AO37" s="514"/>
      <c r="AP37" s="514"/>
      <c r="AQ37" s="514"/>
      <c r="AR37" s="515"/>
      <c r="AT37" s="513"/>
      <c r="AU37" s="514"/>
      <c r="AV37" s="514"/>
      <c r="AW37" s="514"/>
      <c r="AX37" s="514"/>
      <c r="AY37" s="514"/>
      <c r="AZ37" s="514"/>
      <c r="BA37" s="515"/>
      <c r="BC37" s="513"/>
      <c r="BD37" s="514"/>
      <c r="BE37" s="514"/>
      <c r="BF37" s="514"/>
      <c r="BG37" s="514"/>
      <c r="BH37" s="514"/>
      <c r="BI37" s="514"/>
      <c r="BJ37" s="515"/>
      <c r="BL37" s="513"/>
      <c r="BM37" s="514"/>
      <c r="BN37" s="514"/>
      <c r="BO37" s="514"/>
      <c r="BP37" s="514"/>
      <c r="BQ37" s="514"/>
      <c r="BR37" s="514"/>
      <c r="BS37" s="515"/>
      <c r="BU37" s="513"/>
      <c r="BV37" s="514"/>
      <c r="BW37" s="514"/>
      <c r="BX37" s="514"/>
      <c r="BY37" s="514"/>
      <c r="BZ37" s="514"/>
      <c r="CA37" s="514"/>
      <c r="CB37" s="515"/>
      <c r="CD37" s="513"/>
      <c r="CE37" s="514"/>
      <c r="CF37" s="514"/>
      <c r="CG37" s="514"/>
      <c r="CH37" s="514"/>
      <c r="CI37" s="514"/>
      <c r="CJ37" s="514"/>
      <c r="CK37" s="515"/>
    </row>
    <row r="38" spans="1:89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89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89" ht="15" thickBot="1"/>
    <row r="41" spans="1:89" ht="18" customHeight="1">
      <c r="A41" s="349" t="str">
        <f>$A$1</f>
        <v>المملكة العربية السعودية</v>
      </c>
      <c r="B41" s="349"/>
      <c r="C41" s="349"/>
      <c r="D41" s="17"/>
      <c r="E41" s="17"/>
      <c r="F41" s="432" t="str">
        <f>$F$1</f>
        <v>المقرر</v>
      </c>
      <c r="G41" s="320"/>
      <c r="H41" s="179">
        <f>$H$1</f>
        <v>0</v>
      </c>
      <c r="J41" s="349" t="str">
        <f>$A$1</f>
        <v>المملكة العربية السعودية</v>
      </c>
      <c r="K41" s="349"/>
      <c r="L41" s="349"/>
      <c r="M41" s="17"/>
      <c r="N41" s="17"/>
      <c r="O41" s="432" t="str">
        <f>$F$1</f>
        <v>المقرر</v>
      </c>
      <c r="P41" s="320"/>
      <c r="Q41" s="179">
        <f>$H$1</f>
        <v>0</v>
      </c>
      <c r="S41" s="349" t="str">
        <f>$A$1</f>
        <v>المملكة العربية السعودية</v>
      </c>
      <c r="T41" s="349"/>
      <c r="U41" s="349"/>
      <c r="V41" s="17"/>
      <c r="W41" s="17"/>
      <c r="X41" s="432" t="str">
        <f>$F$1</f>
        <v>المقرر</v>
      </c>
      <c r="Y41" s="320"/>
      <c r="Z41" s="179">
        <f>$H$1</f>
        <v>0</v>
      </c>
      <c r="AB41" s="349" t="str">
        <f>$A$1</f>
        <v>المملكة العربية السعودية</v>
      </c>
      <c r="AC41" s="349"/>
      <c r="AD41" s="349"/>
      <c r="AE41" s="17"/>
      <c r="AF41" s="17"/>
      <c r="AG41" s="432" t="str">
        <f>$F$1</f>
        <v>المقرر</v>
      </c>
      <c r="AH41" s="320"/>
      <c r="AI41" s="179">
        <f>$H$1</f>
        <v>0</v>
      </c>
      <c r="AK41" s="349" t="str">
        <f>$A$1</f>
        <v>المملكة العربية السعودية</v>
      </c>
      <c r="AL41" s="349"/>
      <c r="AM41" s="349"/>
      <c r="AN41" s="17"/>
      <c r="AO41" s="17"/>
      <c r="AP41" s="432" t="str">
        <f>$F$1</f>
        <v>المقرر</v>
      </c>
      <c r="AQ41" s="320"/>
      <c r="AR41" s="179">
        <f>$H$1</f>
        <v>0</v>
      </c>
      <c r="AT41" s="349" t="str">
        <f>$A$1</f>
        <v>المملكة العربية السعودية</v>
      </c>
      <c r="AU41" s="349"/>
      <c r="AV41" s="349"/>
      <c r="AW41" s="17"/>
      <c r="AX41" s="17"/>
      <c r="AY41" s="432" t="str">
        <f>$F$1</f>
        <v>المقرر</v>
      </c>
      <c r="AZ41" s="320"/>
      <c r="BA41" s="179">
        <f>$H$1</f>
        <v>0</v>
      </c>
      <c r="BC41" s="349" t="str">
        <f>$A$1</f>
        <v>المملكة العربية السعودية</v>
      </c>
      <c r="BD41" s="349"/>
      <c r="BE41" s="349"/>
      <c r="BF41" s="17"/>
      <c r="BG41" s="17"/>
      <c r="BH41" s="432" t="str">
        <f>$F$1</f>
        <v>المقرر</v>
      </c>
      <c r="BI41" s="320"/>
      <c r="BJ41" s="179">
        <f>$H$1</f>
        <v>0</v>
      </c>
      <c r="BL41" s="349" t="str">
        <f>$A$1</f>
        <v>المملكة العربية السعودية</v>
      </c>
      <c r="BM41" s="349"/>
      <c r="BN41" s="349"/>
      <c r="BO41" s="17"/>
      <c r="BP41" s="17"/>
      <c r="BQ41" s="432" t="str">
        <f>$F$1</f>
        <v>المقرر</v>
      </c>
      <c r="BR41" s="320"/>
      <c r="BS41" s="179">
        <f>$H$1</f>
        <v>0</v>
      </c>
      <c r="BU41" s="349" t="str">
        <f>$A$1</f>
        <v>المملكة العربية السعودية</v>
      </c>
      <c r="BV41" s="349"/>
      <c r="BW41" s="349"/>
      <c r="BX41" s="17"/>
      <c r="BY41" s="17"/>
      <c r="BZ41" s="432" t="str">
        <f>$F$1</f>
        <v>المقرر</v>
      </c>
      <c r="CA41" s="320"/>
      <c r="CB41" s="179">
        <f>$H$1</f>
        <v>0</v>
      </c>
      <c r="CD41" s="349" t="str">
        <f>$A$1</f>
        <v>المملكة العربية السعودية</v>
      </c>
      <c r="CE41" s="349"/>
      <c r="CF41" s="349"/>
      <c r="CG41" s="17"/>
      <c r="CH41" s="17"/>
      <c r="CI41" s="432" t="str">
        <f>$F$1</f>
        <v>المقرر</v>
      </c>
      <c r="CJ41" s="320"/>
      <c r="CK41" s="179">
        <f>$H$1</f>
        <v>0</v>
      </c>
    </row>
    <row r="42" spans="1:89" ht="18" customHeight="1">
      <c r="A42" s="349" t="str">
        <f>$A$2</f>
        <v>وزارة التربية والتعليم</v>
      </c>
      <c r="B42" s="349"/>
      <c r="C42" s="349"/>
      <c r="D42" s="17"/>
      <c r="E42" s="17"/>
      <c r="F42" s="433" t="str">
        <f>$F$2</f>
        <v>الفصل الدراسي</v>
      </c>
      <c r="G42" s="339"/>
      <c r="H42" s="180">
        <f>$H$2</f>
        <v>0</v>
      </c>
      <c r="J42" s="349" t="str">
        <f>$A$2</f>
        <v>وزارة التربية والتعليم</v>
      </c>
      <c r="K42" s="349"/>
      <c r="L42" s="349"/>
      <c r="M42" s="17"/>
      <c r="N42" s="17"/>
      <c r="O42" s="433" t="str">
        <f>$F$2</f>
        <v>الفصل الدراسي</v>
      </c>
      <c r="P42" s="339"/>
      <c r="Q42" s="180">
        <f>$H$2</f>
        <v>0</v>
      </c>
      <c r="S42" s="349" t="str">
        <f>$A$2</f>
        <v>وزارة التربية والتعليم</v>
      </c>
      <c r="T42" s="349"/>
      <c r="U42" s="349"/>
      <c r="V42" s="17"/>
      <c r="W42" s="17"/>
      <c r="X42" s="433" t="str">
        <f>$F$2</f>
        <v>الفصل الدراسي</v>
      </c>
      <c r="Y42" s="339"/>
      <c r="Z42" s="180">
        <f>$H$2</f>
        <v>0</v>
      </c>
      <c r="AB42" s="349" t="str">
        <f>$A$2</f>
        <v>وزارة التربية والتعليم</v>
      </c>
      <c r="AC42" s="349"/>
      <c r="AD42" s="349"/>
      <c r="AE42" s="17"/>
      <c r="AF42" s="17"/>
      <c r="AG42" s="433" t="str">
        <f>$F$2</f>
        <v>الفصل الدراسي</v>
      </c>
      <c r="AH42" s="339"/>
      <c r="AI42" s="180">
        <f>$H$2</f>
        <v>0</v>
      </c>
      <c r="AK42" s="349" t="str">
        <f>$A$2</f>
        <v>وزارة التربية والتعليم</v>
      </c>
      <c r="AL42" s="349"/>
      <c r="AM42" s="349"/>
      <c r="AN42" s="17"/>
      <c r="AO42" s="17"/>
      <c r="AP42" s="433" t="str">
        <f>$F$2</f>
        <v>الفصل الدراسي</v>
      </c>
      <c r="AQ42" s="339"/>
      <c r="AR42" s="180">
        <f>$H$2</f>
        <v>0</v>
      </c>
      <c r="AT42" s="349" t="str">
        <f>$A$2</f>
        <v>وزارة التربية والتعليم</v>
      </c>
      <c r="AU42" s="349"/>
      <c r="AV42" s="349"/>
      <c r="AW42" s="17"/>
      <c r="AX42" s="17"/>
      <c r="AY42" s="433" t="str">
        <f>$F$2</f>
        <v>الفصل الدراسي</v>
      </c>
      <c r="AZ42" s="339"/>
      <c r="BA42" s="180">
        <f>$H$2</f>
        <v>0</v>
      </c>
      <c r="BC42" s="349" t="str">
        <f>$A$2</f>
        <v>وزارة التربية والتعليم</v>
      </c>
      <c r="BD42" s="349"/>
      <c r="BE42" s="349"/>
      <c r="BF42" s="17"/>
      <c r="BG42" s="17"/>
      <c r="BH42" s="433" t="str">
        <f>$F$2</f>
        <v>الفصل الدراسي</v>
      </c>
      <c r="BI42" s="339"/>
      <c r="BJ42" s="180">
        <f>$H$2</f>
        <v>0</v>
      </c>
      <c r="BL42" s="349" t="str">
        <f>$A$2</f>
        <v>وزارة التربية والتعليم</v>
      </c>
      <c r="BM42" s="349"/>
      <c r="BN42" s="349"/>
      <c r="BO42" s="17"/>
      <c r="BP42" s="17"/>
      <c r="BQ42" s="433" t="str">
        <f>$F$2</f>
        <v>الفصل الدراسي</v>
      </c>
      <c r="BR42" s="339"/>
      <c r="BS42" s="180">
        <f>$H$2</f>
        <v>0</v>
      </c>
      <c r="BU42" s="349" t="str">
        <f>$A$2</f>
        <v>وزارة التربية والتعليم</v>
      </c>
      <c r="BV42" s="349"/>
      <c r="BW42" s="349"/>
      <c r="BX42" s="17"/>
      <c r="BY42" s="17"/>
      <c r="BZ42" s="433" t="str">
        <f>$F$2</f>
        <v>الفصل الدراسي</v>
      </c>
      <c r="CA42" s="339"/>
      <c r="CB42" s="180">
        <f>$H$2</f>
        <v>0</v>
      </c>
      <c r="CD42" s="349" t="str">
        <f>$A$2</f>
        <v>وزارة التربية والتعليم</v>
      </c>
      <c r="CE42" s="349"/>
      <c r="CF42" s="349"/>
      <c r="CG42" s="17"/>
      <c r="CH42" s="17"/>
      <c r="CI42" s="433" t="str">
        <f>$F$2</f>
        <v>الفصل الدراسي</v>
      </c>
      <c r="CJ42" s="339"/>
      <c r="CK42" s="180">
        <f>$H$2</f>
        <v>0</v>
      </c>
    </row>
    <row r="43" spans="1:89" ht="18" customHeight="1">
      <c r="A43" s="349" t="str">
        <f>$A$3</f>
        <v>الإدارة العامة للتربية والتعليم بـ ................</v>
      </c>
      <c r="B43" s="349"/>
      <c r="C43" s="349"/>
      <c r="D43" s="17"/>
      <c r="E43" s="17"/>
      <c r="F43" s="433" t="str">
        <f>$F$3</f>
        <v>الشعبة</v>
      </c>
      <c r="G43" s="339"/>
      <c r="H43" s="180">
        <f>$H$3</f>
        <v>0</v>
      </c>
      <c r="J43" s="349" t="str">
        <f>$A$3</f>
        <v>الإدارة العامة للتربية والتعليم بـ ................</v>
      </c>
      <c r="K43" s="349"/>
      <c r="L43" s="349"/>
      <c r="M43" s="17"/>
      <c r="N43" s="17"/>
      <c r="O43" s="433" t="str">
        <f>$F$3</f>
        <v>الشعبة</v>
      </c>
      <c r="P43" s="339"/>
      <c r="Q43" s="180">
        <f>$H$3</f>
        <v>0</v>
      </c>
      <c r="S43" s="349" t="str">
        <f>$A$3</f>
        <v>الإدارة العامة للتربية والتعليم بـ ................</v>
      </c>
      <c r="T43" s="349"/>
      <c r="U43" s="349"/>
      <c r="V43" s="17"/>
      <c r="W43" s="17"/>
      <c r="X43" s="433" t="str">
        <f>$F$3</f>
        <v>الشعبة</v>
      </c>
      <c r="Y43" s="339"/>
      <c r="Z43" s="180">
        <f>$H$3</f>
        <v>0</v>
      </c>
      <c r="AB43" s="349" t="str">
        <f>$A$3</f>
        <v>الإدارة العامة للتربية والتعليم بـ ................</v>
      </c>
      <c r="AC43" s="349"/>
      <c r="AD43" s="349"/>
      <c r="AE43" s="17"/>
      <c r="AF43" s="17"/>
      <c r="AG43" s="433" t="str">
        <f>$F$3</f>
        <v>الشعبة</v>
      </c>
      <c r="AH43" s="339"/>
      <c r="AI43" s="180">
        <f>$H$3</f>
        <v>0</v>
      </c>
      <c r="AK43" s="349" t="str">
        <f>$A$3</f>
        <v>الإدارة العامة للتربية والتعليم بـ ................</v>
      </c>
      <c r="AL43" s="349"/>
      <c r="AM43" s="349"/>
      <c r="AN43" s="17"/>
      <c r="AO43" s="17"/>
      <c r="AP43" s="433" t="str">
        <f>$F$3</f>
        <v>الشعبة</v>
      </c>
      <c r="AQ43" s="339"/>
      <c r="AR43" s="180">
        <f>$H$3</f>
        <v>0</v>
      </c>
      <c r="AT43" s="349" t="str">
        <f>$A$3</f>
        <v>الإدارة العامة للتربية والتعليم بـ ................</v>
      </c>
      <c r="AU43" s="349"/>
      <c r="AV43" s="349"/>
      <c r="AW43" s="17"/>
      <c r="AX43" s="17"/>
      <c r="AY43" s="433" t="str">
        <f>$F$3</f>
        <v>الشعبة</v>
      </c>
      <c r="AZ43" s="339"/>
      <c r="BA43" s="180">
        <f>$H$3</f>
        <v>0</v>
      </c>
      <c r="BC43" s="349" t="str">
        <f>$A$3</f>
        <v>الإدارة العامة للتربية والتعليم بـ ................</v>
      </c>
      <c r="BD43" s="349"/>
      <c r="BE43" s="349"/>
      <c r="BF43" s="17"/>
      <c r="BG43" s="17"/>
      <c r="BH43" s="433" t="str">
        <f>$F$3</f>
        <v>الشعبة</v>
      </c>
      <c r="BI43" s="339"/>
      <c r="BJ43" s="180">
        <f>$H$3</f>
        <v>0</v>
      </c>
      <c r="BL43" s="349" t="str">
        <f>$A$3</f>
        <v>الإدارة العامة للتربية والتعليم بـ ................</v>
      </c>
      <c r="BM43" s="349"/>
      <c r="BN43" s="349"/>
      <c r="BO43" s="17"/>
      <c r="BP43" s="17"/>
      <c r="BQ43" s="433" t="str">
        <f>$F$3</f>
        <v>الشعبة</v>
      </c>
      <c r="BR43" s="339"/>
      <c r="BS43" s="180">
        <f>$H$3</f>
        <v>0</v>
      </c>
      <c r="BU43" s="349" t="str">
        <f>$A$3</f>
        <v>الإدارة العامة للتربية والتعليم بـ ................</v>
      </c>
      <c r="BV43" s="349"/>
      <c r="BW43" s="349"/>
      <c r="BX43" s="17"/>
      <c r="BY43" s="17"/>
      <c r="BZ43" s="433" t="str">
        <f>$F$3</f>
        <v>الشعبة</v>
      </c>
      <c r="CA43" s="339"/>
      <c r="CB43" s="180">
        <f>$H$3</f>
        <v>0</v>
      </c>
      <c r="CD43" s="349" t="str">
        <f>$A$3</f>
        <v>الإدارة العامة للتربية والتعليم بـ ................</v>
      </c>
      <c r="CE43" s="349"/>
      <c r="CF43" s="349"/>
      <c r="CG43" s="17"/>
      <c r="CH43" s="17"/>
      <c r="CI43" s="433" t="str">
        <f>$F$3</f>
        <v>الشعبة</v>
      </c>
      <c r="CJ43" s="339"/>
      <c r="CK43" s="180">
        <f>$H$3</f>
        <v>0</v>
      </c>
    </row>
    <row r="44" spans="1:89" ht="18" customHeight="1" thickBot="1">
      <c r="A44" s="349" t="str">
        <f>$A$4</f>
        <v>الثانوية / .....................</v>
      </c>
      <c r="B44" s="349"/>
      <c r="C44" s="349"/>
      <c r="D44" s="17"/>
      <c r="E44" s="17"/>
      <c r="F44" s="434" t="str">
        <f>$F$4</f>
        <v>تأريخ بطاقة النتائج الدورية</v>
      </c>
      <c r="G44" s="340"/>
      <c r="H44" s="91">
        <f>$H$4</f>
        <v>0</v>
      </c>
      <c r="J44" s="349" t="str">
        <f>$A$4</f>
        <v>الثانوية / .....................</v>
      </c>
      <c r="K44" s="349"/>
      <c r="L44" s="349"/>
      <c r="M44" s="17"/>
      <c r="N44" s="17"/>
      <c r="O44" s="434" t="str">
        <f>$F$4</f>
        <v>تأريخ بطاقة النتائج الدورية</v>
      </c>
      <c r="P44" s="340"/>
      <c r="Q44" s="91">
        <f>$H$4</f>
        <v>0</v>
      </c>
      <c r="S44" s="349" t="str">
        <f>$A$4</f>
        <v>الثانوية / .....................</v>
      </c>
      <c r="T44" s="349"/>
      <c r="U44" s="349"/>
      <c r="V44" s="17"/>
      <c r="W44" s="17"/>
      <c r="X44" s="434" t="str">
        <f>$F$4</f>
        <v>تأريخ بطاقة النتائج الدورية</v>
      </c>
      <c r="Y44" s="340"/>
      <c r="Z44" s="91">
        <f>$H$4</f>
        <v>0</v>
      </c>
      <c r="AB44" s="349" t="str">
        <f>$A$4</f>
        <v>الثانوية / .....................</v>
      </c>
      <c r="AC44" s="349"/>
      <c r="AD44" s="349"/>
      <c r="AE44" s="17"/>
      <c r="AF44" s="17"/>
      <c r="AG44" s="434" t="str">
        <f>$F$4</f>
        <v>تأريخ بطاقة النتائج الدورية</v>
      </c>
      <c r="AH44" s="340"/>
      <c r="AI44" s="91">
        <f>$H$4</f>
        <v>0</v>
      </c>
      <c r="AK44" s="349" t="str">
        <f>$A$4</f>
        <v>الثانوية / .....................</v>
      </c>
      <c r="AL44" s="349"/>
      <c r="AM44" s="349"/>
      <c r="AN44" s="17"/>
      <c r="AO44" s="17"/>
      <c r="AP44" s="434" t="str">
        <f>$F$4</f>
        <v>تأريخ بطاقة النتائج الدورية</v>
      </c>
      <c r="AQ44" s="340"/>
      <c r="AR44" s="91">
        <f>$H$4</f>
        <v>0</v>
      </c>
      <c r="AT44" s="349" t="str">
        <f>$A$4</f>
        <v>الثانوية / .....................</v>
      </c>
      <c r="AU44" s="349"/>
      <c r="AV44" s="349"/>
      <c r="AW44" s="17"/>
      <c r="AX44" s="17"/>
      <c r="AY44" s="434" t="str">
        <f>$F$4</f>
        <v>تأريخ بطاقة النتائج الدورية</v>
      </c>
      <c r="AZ44" s="340"/>
      <c r="BA44" s="91">
        <f>$H$4</f>
        <v>0</v>
      </c>
      <c r="BC44" s="349" t="str">
        <f>$A$4</f>
        <v>الثانوية / .....................</v>
      </c>
      <c r="BD44" s="349"/>
      <c r="BE44" s="349"/>
      <c r="BF44" s="17"/>
      <c r="BG44" s="17"/>
      <c r="BH44" s="434" t="str">
        <f>$F$4</f>
        <v>تأريخ بطاقة النتائج الدورية</v>
      </c>
      <c r="BI44" s="340"/>
      <c r="BJ44" s="91">
        <f>$H$4</f>
        <v>0</v>
      </c>
      <c r="BL44" s="349" t="str">
        <f>$A$4</f>
        <v>الثانوية / .....................</v>
      </c>
      <c r="BM44" s="349"/>
      <c r="BN44" s="349"/>
      <c r="BO44" s="17"/>
      <c r="BP44" s="17"/>
      <c r="BQ44" s="434" t="str">
        <f>$F$4</f>
        <v>تأريخ بطاقة النتائج الدورية</v>
      </c>
      <c r="BR44" s="340"/>
      <c r="BS44" s="91">
        <f>$H$4</f>
        <v>0</v>
      </c>
      <c r="BU44" s="349" t="str">
        <f>$A$4</f>
        <v>الثانوية / .....................</v>
      </c>
      <c r="BV44" s="349"/>
      <c r="BW44" s="349"/>
      <c r="BX44" s="17"/>
      <c r="BY44" s="17"/>
      <c r="BZ44" s="434" t="str">
        <f>$F$4</f>
        <v>تأريخ بطاقة النتائج الدورية</v>
      </c>
      <c r="CA44" s="340"/>
      <c r="CB44" s="91">
        <f>$H$4</f>
        <v>0</v>
      </c>
      <c r="CD44" s="349" t="str">
        <f>$A$4</f>
        <v>الثانوية / .....................</v>
      </c>
      <c r="CE44" s="349"/>
      <c r="CF44" s="349"/>
      <c r="CG44" s="17"/>
      <c r="CH44" s="17"/>
      <c r="CI44" s="434" t="str">
        <f>$F$4</f>
        <v>تأريخ بطاقة النتائج الدورية</v>
      </c>
      <c r="CJ44" s="340"/>
      <c r="CK44" s="91">
        <f>$H$4</f>
        <v>0</v>
      </c>
    </row>
    <row r="45" spans="1:89" ht="15" thickBot="1">
      <c r="A45" s="17"/>
      <c r="B45" s="17"/>
      <c r="C45" s="17"/>
      <c r="D45" s="17"/>
      <c r="E45" s="17"/>
      <c r="F45" s="17"/>
      <c r="G45" s="17"/>
      <c r="H45" s="17"/>
      <c r="J45" s="17"/>
      <c r="K45" s="17"/>
      <c r="L45" s="17"/>
      <c r="M45" s="17"/>
      <c r="N45" s="17"/>
      <c r="O45" s="17"/>
      <c r="P45" s="17"/>
      <c r="Q45" s="17"/>
      <c r="S45" s="17"/>
      <c r="T45" s="17"/>
      <c r="U45" s="17"/>
      <c r="V45" s="17"/>
      <c r="W45" s="17"/>
      <c r="X45" s="17"/>
      <c r="Y45" s="17"/>
      <c r="Z45" s="17"/>
      <c r="AB45" s="17"/>
      <c r="AC45" s="17"/>
      <c r="AD45" s="17"/>
      <c r="AE45" s="17"/>
      <c r="AF45" s="17"/>
      <c r="AG45" s="17"/>
      <c r="AH45" s="17"/>
      <c r="AI45" s="17"/>
      <c r="AK45" s="17"/>
      <c r="AL45" s="17"/>
      <c r="AM45" s="17"/>
      <c r="AN45" s="17"/>
      <c r="AO45" s="17"/>
      <c r="AP45" s="17"/>
      <c r="AQ45" s="17"/>
      <c r="AR45" s="17"/>
      <c r="AT45" s="17"/>
      <c r="AU45" s="17"/>
      <c r="AV45" s="17"/>
      <c r="AW45" s="17"/>
      <c r="AX45" s="17"/>
      <c r="AY45" s="17"/>
      <c r="AZ45" s="17"/>
      <c r="BA45" s="17"/>
      <c r="BC45" s="17"/>
      <c r="BD45" s="17"/>
      <c r="BE45" s="17"/>
      <c r="BF45" s="17"/>
      <c r="BG45" s="17"/>
      <c r="BH45" s="17"/>
      <c r="BI45" s="17"/>
      <c r="BJ45" s="17"/>
      <c r="BL45" s="17"/>
      <c r="BM45" s="17"/>
      <c r="BN45" s="17"/>
      <c r="BO45" s="17"/>
      <c r="BP45" s="17"/>
      <c r="BQ45" s="17"/>
      <c r="BR45" s="17"/>
      <c r="BS45" s="17"/>
      <c r="BU45" s="17"/>
      <c r="BV45" s="17"/>
      <c r="BW45" s="17"/>
      <c r="BX45" s="17"/>
      <c r="BY45" s="17"/>
      <c r="BZ45" s="17"/>
      <c r="CA45" s="17"/>
      <c r="CB45" s="17"/>
      <c r="CD45" s="17"/>
      <c r="CE45" s="17"/>
      <c r="CF45" s="17"/>
      <c r="CG45" s="17"/>
      <c r="CH45" s="17"/>
      <c r="CI45" s="17"/>
      <c r="CJ45" s="17"/>
      <c r="CK45" s="17"/>
    </row>
    <row r="46" spans="1:89" ht="23.25" customHeight="1" thickTop="1">
      <c r="A46" s="569" t="str">
        <f>$A$6</f>
        <v>اسم الطالب/ة رباعيَّا:</v>
      </c>
      <c r="B46" s="570"/>
      <c r="C46" s="564">
        <f>'بيانات أولية وأسماء الطلاب'!$B17</f>
        <v>0</v>
      </c>
      <c r="D46" s="564"/>
      <c r="E46" s="564"/>
      <c r="F46" s="564"/>
      <c r="G46" s="564"/>
      <c r="H46" s="565"/>
      <c r="J46" s="569" t="str">
        <f>$A$6</f>
        <v>اسم الطالب/ة رباعيَّا:</v>
      </c>
      <c r="K46" s="570"/>
      <c r="L46" s="564">
        <f>'بيانات أولية وأسماء الطلاب'!$B18</f>
        <v>0</v>
      </c>
      <c r="M46" s="564"/>
      <c r="N46" s="564"/>
      <c r="O46" s="564"/>
      <c r="P46" s="564"/>
      <c r="Q46" s="565"/>
      <c r="S46" s="569" t="str">
        <f>$A$6</f>
        <v>اسم الطالب/ة رباعيَّا:</v>
      </c>
      <c r="T46" s="570"/>
      <c r="U46" s="564">
        <f>'بيانات أولية وأسماء الطلاب'!$B19</f>
        <v>0</v>
      </c>
      <c r="V46" s="564"/>
      <c r="W46" s="564"/>
      <c r="X46" s="564"/>
      <c r="Y46" s="564"/>
      <c r="Z46" s="565"/>
      <c r="AB46" s="569" t="str">
        <f>$A$6</f>
        <v>اسم الطالب/ة رباعيَّا:</v>
      </c>
      <c r="AC46" s="570"/>
      <c r="AD46" s="564">
        <f>'بيانات أولية وأسماء الطلاب'!$B20</f>
        <v>0</v>
      </c>
      <c r="AE46" s="564"/>
      <c r="AF46" s="564"/>
      <c r="AG46" s="564"/>
      <c r="AH46" s="564"/>
      <c r="AI46" s="565"/>
      <c r="AK46" s="569" t="str">
        <f>$A$6</f>
        <v>اسم الطالب/ة رباعيَّا:</v>
      </c>
      <c r="AL46" s="570"/>
      <c r="AM46" s="564">
        <f>'بيانات أولية وأسماء الطلاب'!$B21</f>
        <v>0</v>
      </c>
      <c r="AN46" s="564"/>
      <c r="AO46" s="564"/>
      <c r="AP46" s="564"/>
      <c r="AQ46" s="564"/>
      <c r="AR46" s="565"/>
      <c r="AT46" s="569" t="str">
        <f>$A$6</f>
        <v>اسم الطالب/ة رباعيَّا:</v>
      </c>
      <c r="AU46" s="570"/>
      <c r="AV46" s="564">
        <f>'بيانات أولية وأسماء الطلاب'!$B22</f>
        <v>0</v>
      </c>
      <c r="AW46" s="564"/>
      <c r="AX46" s="564"/>
      <c r="AY46" s="564"/>
      <c r="AZ46" s="564"/>
      <c r="BA46" s="565"/>
      <c r="BC46" s="569" t="str">
        <f>$A$6</f>
        <v>اسم الطالب/ة رباعيَّا:</v>
      </c>
      <c r="BD46" s="570"/>
      <c r="BE46" s="564">
        <f>'بيانات أولية وأسماء الطلاب'!$B23</f>
        <v>0</v>
      </c>
      <c r="BF46" s="564"/>
      <c r="BG46" s="564"/>
      <c r="BH46" s="564"/>
      <c r="BI46" s="564"/>
      <c r="BJ46" s="565"/>
      <c r="BL46" s="569" t="str">
        <f>$A$6</f>
        <v>اسم الطالب/ة رباعيَّا:</v>
      </c>
      <c r="BM46" s="570"/>
      <c r="BN46" s="564">
        <f>'بيانات أولية وأسماء الطلاب'!$B24</f>
        <v>0</v>
      </c>
      <c r="BO46" s="564"/>
      <c r="BP46" s="564"/>
      <c r="BQ46" s="564"/>
      <c r="BR46" s="564"/>
      <c r="BS46" s="565"/>
      <c r="BU46" s="569" t="str">
        <f>$A$6</f>
        <v>اسم الطالب/ة رباعيَّا:</v>
      </c>
      <c r="BV46" s="570"/>
      <c r="BW46" s="564">
        <f>'بيانات أولية وأسماء الطلاب'!$B25</f>
        <v>0</v>
      </c>
      <c r="BX46" s="564"/>
      <c r="BY46" s="564"/>
      <c r="BZ46" s="564"/>
      <c r="CA46" s="564"/>
      <c r="CB46" s="565"/>
      <c r="CD46" s="569" t="str">
        <f>$A$6</f>
        <v>اسم الطالب/ة رباعيَّا:</v>
      </c>
      <c r="CE46" s="570"/>
      <c r="CF46" s="564">
        <f>'بيانات أولية وأسماء الطلاب'!$B26</f>
        <v>0</v>
      </c>
      <c r="CG46" s="564"/>
      <c r="CH46" s="564"/>
      <c r="CI46" s="564"/>
      <c r="CJ46" s="564"/>
      <c r="CK46" s="565"/>
    </row>
    <row r="47" spans="1:89" ht="18.75" thickBot="1">
      <c r="A47" s="571" t="str">
        <f>$A$7</f>
        <v>رقم السجل الأكاديمي</v>
      </c>
      <c r="B47" s="572"/>
      <c r="C47" s="566">
        <f>'بيانات أولية وأسماء الطلاب'!$C17</f>
        <v>0</v>
      </c>
      <c r="D47" s="566"/>
      <c r="E47" s="566"/>
      <c r="F47" s="567" t="str">
        <f>$F$7</f>
        <v>العام الدراسي</v>
      </c>
      <c r="G47" s="568"/>
      <c r="H47" s="125" t="str">
        <f>$H$7</f>
        <v>1430 / 1431هـ</v>
      </c>
      <c r="J47" s="571" t="str">
        <f>$A$7</f>
        <v>رقم السجل الأكاديمي</v>
      </c>
      <c r="K47" s="572"/>
      <c r="L47" s="566">
        <f>'بيانات أولية وأسماء الطلاب'!$C18</f>
        <v>0</v>
      </c>
      <c r="M47" s="566"/>
      <c r="N47" s="566"/>
      <c r="O47" s="567" t="str">
        <f>$F$7</f>
        <v>العام الدراسي</v>
      </c>
      <c r="P47" s="568"/>
      <c r="Q47" s="125" t="str">
        <f>$H$7</f>
        <v>1430 / 1431هـ</v>
      </c>
      <c r="S47" s="571" t="str">
        <f>$A$7</f>
        <v>رقم السجل الأكاديمي</v>
      </c>
      <c r="T47" s="572"/>
      <c r="U47" s="566">
        <f>'بيانات أولية وأسماء الطلاب'!$C19</f>
        <v>0</v>
      </c>
      <c r="V47" s="566"/>
      <c r="W47" s="566"/>
      <c r="X47" s="567" t="str">
        <f>$F$7</f>
        <v>العام الدراسي</v>
      </c>
      <c r="Y47" s="568"/>
      <c r="Z47" s="125" t="str">
        <f>$H$7</f>
        <v>1430 / 1431هـ</v>
      </c>
      <c r="AB47" s="571" t="str">
        <f>$A$7</f>
        <v>رقم السجل الأكاديمي</v>
      </c>
      <c r="AC47" s="572"/>
      <c r="AD47" s="566">
        <f>'بيانات أولية وأسماء الطلاب'!$C20</f>
        <v>0</v>
      </c>
      <c r="AE47" s="566"/>
      <c r="AF47" s="566"/>
      <c r="AG47" s="567" t="str">
        <f>$F$7</f>
        <v>العام الدراسي</v>
      </c>
      <c r="AH47" s="568"/>
      <c r="AI47" s="125" t="str">
        <f>$H$7</f>
        <v>1430 / 1431هـ</v>
      </c>
      <c r="AK47" s="571" t="str">
        <f>$A$7</f>
        <v>رقم السجل الأكاديمي</v>
      </c>
      <c r="AL47" s="572"/>
      <c r="AM47" s="566">
        <f>'بيانات أولية وأسماء الطلاب'!$C21</f>
        <v>0</v>
      </c>
      <c r="AN47" s="566"/>
      <c r="AO47" s="566"/>
      <c r="AP47" s="567" t="str">
        <f>$F$7</f>
        <v>العام الدراسي</v>
      </c>
      <c r="AQ47" s="568"/>
      <c r="AR47" s="125" t="str">
        <f>$H$7</f>
        <v>1430 / 1431هـ</v>
      </c>
      <c r="AT47" s="571" t="str">
        <f>$A$7</f>
        <v>رقم السجل الأكاديمي</v>
      </c>
      <c r="AU47" s="572"/>
      <c r="AV47" s="566">
        <f>'بيانات أولية وأسماء الطلاب'!$C22</f>
        <v>0</v>
      </c>
      <c r="AW47" s="566"/>
      <c r="AX47" s="566"/>
      <c r="AY47" s="567" t="str">
        <f>$F$7</f>
        <v>العام الدراسي</v>
      </c>
      <c r="AZ47" s="568"/>
      <c r="BA47" s="125" t="str">
        <f>$H$7</f>
        <v>1430 / 1431هـ</v>
      </c>
      <c r="BC47" s="571" t="str">
        <f>$A$7</f>
        <v>رقم السجل الأكاديمي</v>
      </c>
      <c r="BD47" s="572"/>
      <c r="BE47" s="566">
        <f>'بيانات أولية وأسماء الطلاب'!$C23</f>
        <v>0</v>
      </c>
      <c r="BF47" s="566"/>
      <c r="BG47" s="566"/>
      <c r="BH47" s="567" t="str">
        <f>$F$7</f>
        <v>العام الدراسي</v>
      </c>
      <c r="BI47" s="568"/>
      <c r="BJ47" s="125" t="str">
        <f>$H$7</f>
        <v>1430 / 1431هـ</v>
      </c>
      <c r="BL47" s="571" t="str">
        <f>$A$7</f>
        <v>رقم السجل الأكاديمي</v>
      </c>
      <c r="BM47" s="572"/>
      <c r="BN47" s="566">
        <f>'بيانات أولية وأسماء الطلاب'!$C24</f>
        <v>0</v>
      </c>
      <c r="BO47" s="566"/>
      <c r="BP47" s="566"/>
      <c r="BQ47" s="567" t="str">
        <f>$F$7</f>
        <v>العام الدراسي</v>
      </c>
      <c r="BR47" s="568"/>
      <c r="BS47" s="125" t="str">
        <f>$H$7</f>
        <v>1430 / 1431هـ</v>
      </c>
      <c r="BU47" s="571" t="str">
        <f>$A$7</f>
        <v>رقم السجل الأكاديمي</v>
      </c>
      <c r="BV47" s="572"/>
      <c r="BW47" s="566">
        <f>'بيانات أولية وأسماء الطلاب'!$C25</f>
        <v>0</v>
      </c>
      <c r="BX47" s="566"/>
      <c r="BY47" s="566"/>
      <c r="BZ47" s="567" t="str">
        <f>$F$7</f>
        <v>العام الدراسي</v>
      </c>
      <c r="CA47" s="568"/>
      <c r="CB47" s="125" t="str">
        <f>$H$7</f>
        <v>1430 / 1431هـ</v>
      </c>
      <c r="CD47" s="571" t="str">
        <f>$A$7</f>
        <v>رقم السجل الأكاديمي</v>
      </c>
      <c r="CE47" s="572"/>
      <c r="CF47" s="566">
        <f>'بيانات أولية وأسماء الطلاب'!$C26</f>
        <v>0</v>
      </c>
      <c r="CG47" s="566"/>
      <c r="CH47" s="566"/>
      <c r="CI47" s="567" t="str">
        <f>$F$7</f>
        <v>العام الدراسي</v>
      </c>
      <c r="CJ47" s="568"/>
      <c r="CK47" s="125" t="str">
        <f>$H$7</f>
        <v>1430 / 1431هـ</v>
      </c>
    </row>
    <row r="48" spans="1:89" ht="19.5" thickTop="1" thickBot="1">
      <c r="A48" s="587" t="str">
        <f>$A$8</f>
        <v>رقم تسلسل الطالب/ة</v>
      </c>
      <c r="B48" s="587"/>
      <c r="C48" s="130">
        <f>'بيانات أولية وأسماء الطلاب'!$A17</f>
        <v>11</v>
      </c>
      <c r="D48" s="92"/>
      <c r="E48" s="92"/>
      <c r="F48" s="93"/>
      <c r="G48" s="94"/>
      <c r="H48" s="93"/>
      <c r="J48" s="587" t="str">
        <f>$A$8</f>
        <v>رقم تسلسل الطالب/ة</v>
      </c>
      <c r="K48" s="587"/>
      <c r="L48" s="130">
        <f>'بيانات أولية وأسماء الطلاب'!$A18</f>
        <v>12</v>
      </c>
      <c r="M48" s="92"/>
      <c r="N48" s="92"/>
      <c r="O48" s="93"/>
      <c r="P48" s="94"/>
      <c r="Q48" s="93"/>
      <c r="S48" s="587" t="str">
        <f>$A$8</f>
        <v>رقم تسلسل الطالب/ة</v>
      </c>
      <c r="T48" s="587"/>
      <c r="U48" s="130">
        <f>'بيانات أولية وأسماء الطلاب'!$A19</f>
        <v>13</v>
      </c>
      <c r="V48" s="92"/>
      <c r="W48" s="92"/>
      <c r="X48" s="93"/>
      <c r="Y48" s="94"/>
      <c r="Z48" s="93"/>
      <c r="AB48" s="587" t="str">
        <f>$A$8</f>
        <v>رقم تسلسل الطالب/ة</v>
      </c>
      <c r="AC48" s="587"/>
      <c r="AD48" s="130">
        <f>'بيانات أولية وأسماء الطلاب'!$A20</f>
        <v>14</v>
      </c>
      <c r="AE48" s="92"/>
      <c r="AF48" s="92"/>
      <c r="AG48" s="93"/>
      <c r="AH48" s="94"/>
      <c r="AI48" s="93"/>
      <c r="AK48" s="587" t="str">
        <f>$A$8</f>
        <v>رقم تسلسل الطالب/ة</v>
      </c>
      <c r="AL48" s="587"/>
      <c r="AM48" s="130">
        <f>'بيانات أولية وأسماء الطلاب'!$A21</f>
        <v>15</v>
      </c>
      <c r="AN48" s="92"/>
      <c r="AO48" s="92"/>
      <c r="AP48" s="93"/>
      <c r="AQ48" s="94"/>
      <c r="AR48" s="93"/>
      <c r="AT48" s="587" t="str">
        <f>$A$8</f>
        <v>رقم تسلسل الطالب/ة</v>
      </c>
      <c r="AU48" s="587"/>
      <c r="AV48" s="130">
        <f>'بيانات أولية وأسماء الطلاب'!$A22</f>
        <v>16</v>
      </c>
      <c r="AW48" s="92"/>
      <c r="AX48" s="92"/>
      <c r="AY48" s="93"/>
      <c r="AZ48" s="94"/>
      <c r="BA48" s="93"/>
      <c r="BC48" s="587" t="str">
        <f>$A$8</f>
        <v>رقم تسلسل الطالب/ة</v>
      </c>
      <c r="BD48" s="587"/>
      <c r="BE48" s="130">
        <f>'بيانات أولية وأسماء الطلاب'!$A23</f>
        <v>17</v>
      </c>
      <c r="BF48" s="92"/>
      <c r="BG48" s="92"/>
      <c r="BH48" s="93"/>
      <c r="BI48" s="94"/>
      <c r="BJ48" s="93"/>
      <c r="BL48" s="587" t="str">
        <f>$A$8</f>
        <v>رقم تسلسل الطالب/ة</v>
      </c>
      <c r="BM48" s="587"/>
      <c r="BN48" s="130">
        <f>'بيانات أولية وأسماء الطلاب'!$A24</f>
        <v>18</v>
      </c>
      <c r="BO48" s="92"/>
      <c r="BP48" s="92"/>
      <c r="BQ48" s="93"/>
      <c r="BR48" s="94"/>
      <c r="BS48" s="93"/>
      <c r="BU48" s="587" t="str">
        <f>$A$8</f>
        <v>رقم تسلسل الطالب/ة</v>
      </c>
      <c r="BV48" s="587"/>
      <c r="BW48" s="130">
        <f>'بيانات أولية وأسماء الطلاب'!$A25</f>
        <v>19</v>
      </c>
      <c r="BX48" s="92"/>
      <c r="BY48" s="92"/>
      <c r="BZ48" s="93"/>
      <c r="CA48" s="94"/>
      <c r="CB48" s="93"/>
      <c r="CD48" s="587" t="str">
        <f>$A$8</f>
        <v>رقم تسلسل الطالب/ة</v>
      </c>
      <c r="CE48" s="587"/>
      <c r="CF48" s="130">
        <f>'بيانات أولية وأسماء الطلاب'!$A26</f>
        <v>20</v>
      </c>
      <c r="CG48" s="92"/>
      <c r="CH48" s="92"/>
      <c r="CI48" s="93"/>
      <c r="CJ48" s="94"/>
      <c r="CK48" s="93"/>
    </row>
    <row r="49" spans="1:89" ht="19.5" thickTop="1" thickBot="1">
      <c r="A49" s="555" t="str">
        <f>$A$9</f>
        <v xml:space="preserve">تقرير التقويم المستمر الدوري للطالب/ة حتى تأريخ </v>
      </c>
      <c r="B49" s="556"/>
      <c r="C49" s="557"/>
      <c r="D49" s="557"/>
      <c r="E49" s="557"/>
      <c r="F49" s="557"/>
      <c r="G49" s="557"/>
      <c r="H49" s="96">
        <f>$H$9</f>
        <v>0</v>
      </c>
      <c r="J49" s="555" t="str">
        <f>$A$9</f>
        <v xml:space="preserve">تقرير التقويم المستمر الدوري للطالب/ة حتى تأريخ </v>
      </c>
      <c r="K49" s="556"/>
      <c r="L49" s="557"/>
      <c r="M49" s="557"/>
      <c r="N49" s="557"/>
      <c r="O49" s="557"/>
      <c r="P49" s="557"/>
      <c r="Q49" s="96">
        <f>$H$9</f>
        <v>0</v>
      </c>
      <c r="S49" s="555" t="str">
        <f>$A$9</f>
        <v xml:space="preserve">تقرير التقويم المستمر الدوري للطالب/ة حتى تأريخ </v>
      </c>
      <c r="T49" s="556"/>
      <c r="U49" s="557"/>
      <c r="V49" s="557"/>
      <c r="W49" s="557"/>
      <c r="X49" s="557"/>
      <c r="Y49" s="557"/>
      <c r="Z49" s="96">
        <f>$H$9</f>
        <v>0</v>
      </c>
      <c r="AB49" s="555" t="str">
        <f>$A$9</f>
        <v xml:space="preserve">تقرير التقويم المستمر الدوري للطالب/ة حتى تأريخ </v>
      </c>
      <c r="AC49" s="556"/>
      <c r="AD49" s="557"/>
      <c r="AE49" s="557"/>
      <c r="AF49" s="557"/>
      <c r="AG49" s="557"/>
      <c r="AH49" s="557"/>
      <c r="AI49" s="96">
        <f>$H$9</f>
        <v>0</v>
      </c>
      <c r="AK49" s="555" t="str">
        <f>$A$9</f>
        <v xml:space="preserve">تقرير التقويم المستمر الدوري للطالب/ة حتى تأريخ </v>
      </c>
      <c r="AL49" s="556"/>
      <c r="AM49" s="557"/>
      <c r="AN49" s="557"/>
      <c r="AO49" s="557"/>
      <c r="AP49" s="557"/>
      <c r="AQ49" s="557"/>
      <c r="AR49" s="96">
        <f>$H$9</f>
        <v>0</v>
      </c>
      <c r="AT49" s="555" t="str">
        <f>$A$9</f>
        <v xml:space="preserve">تقرير التقويم المستمر الدوري للطالب/ة حتى تأريخ </v>
      </c>
      <c r="AU49" s="556"/>
      <c r="AV49" s="557"/>
      <c r="AW49" s="557"/>
      <c r="AX49" s="557"/>
      <c r="AY49" s="557"/>
      <c r="AZ49" s="557"/>
      <c r="BA49" s="96">
        <f>$H$9</f>
        <v>0</v>
      </c>
      <c r="BC49" s="555" t="str">
        <f>$A$9</f>
        <v xml:space="preserve">تقرير التقويم المستمر الدوري للطالب/ة حتى تأريخ </v>
      </c>
      <c r="BD49" s="556"/>
      <c r="BE49" s="557"/>
      <c r="BF49" s="557"/>
      <c r="BG49" s="557"/>
      <c r="BH49" s="557"/>
      <c r="BI49" s="557"/>
      <c r="BJ49" s="96">
        <f>$H$9</f>
        <v>0</v>
      </c>
      <c r="BL49" s="555" t="str">
        <f>$A$9</f>
        <v xml:space="preserve">تقرير التقويم المستمر الدوري للطالب/ة حتى تأريخ </v>
      </c>
      <c r="BM49" s="556"/>
      <c r="BN49" s="557"/>
      <c r="BO49" s="557"/>
      <c r="BP49" s="557"/>
      <c r="BQ49" s="557"/>
      <c r="BR49" s="557"/>
      <c r="BS49" s="96">
        <f>$H$9</f>
        <v>0</v>
      </c>
      <c r="BU49" s="555" t="str">
        <f>$A$9</f>
        <v xml:space="preserve">تقرير التقويم المستمر الدوري للطالب/ة حتى تأريخ </v>
      </c>
      <c r="BV49" s="556"/>
      <c r="BW49" s="557"/>
      <c r="BX49" s="557"/>
      <c r="BY49" s="557"/>
      <c r="BZ49" s="557"/>
      <c r="CA49" s="557"/>
      <c r="CB49" s="96">
        <f>$H$9</f>
        <v>0</v>
      </c>
      <c r="CD49" s="555" t="str">
        <f>$A$9</f>
        <v xml:space="preserve">تقرير التقويم المستمر الدوري للطالب/ة حتى تأريخ </v>
      </c>
      <c r="CE49" s="556"/>
      <c r="CF49" s="557"/>
      <c r="CG49" s="557"/>
      <c r="CH49" s="557"/>
      <c r="CI49" s="557"/>
      <c r="CJ49" s="557"/>
      <c r="CK49" s="96">
        <f>$H$9</f>
        <v>0</v>
      </c>
    </row>
    <row r="50" spans="1:89" ht="15.75" thickTop="1" thickBot="1">
      <c r="A50" s="17"/>
      <c r="B50" s="17"/>
      <c r="C50" s="17"/>
      <c r="D50" s="17"/>
      <c r="E50" s="17"/>
      <c r="F50" s="17"/>
      <c r="G50" s="17"/>
      <c r="H50" s="17"/>
      <c r="J50" s="17"/>
      <c r="K50" s="17"/>
      <c r="L50" s="17"/>
      <c r="M50" s="17"/>
      <c r="N50" s="17"/>
      <c r="O50" s="17"/>
      <c r="P50" s="17"/>
      <c r="Q50" s="17"/>
      <c r="S50" s="17"/>
      <c r="T50" s="17"/>
      <c r="U50" s="17"/>
      <c r="V50" s="17"/>
      <c r="W50" s="17"/>
      <c r="X50" s="17"/>
      <c r="Y50" s="17"/>
      <c r="Z50" s="17"/>
      <c r="AB50" s="17"/>
      <c r="AC50" s="17"/>
      <c r="AD50" s="17"/>
      <c r="AE50" s="17"/>
      <c r="AF50" s="17"/>
      <c r="AG50" s="17"/>
      <c r="AH50" s="17"/>
      <c r="AI50" s="17"/>
      <c r="AK50" s="17"/>
      <c r="AL50" s="17"/>
      <c r="AM50" s="17"/>
      <c r="AN50" s="17"/>
      <c r="AO50" s="17"/>
      <c r="AP50" s="17"/>
      <c r="AQ50" s="17"/>
      <c r="AR50" s="17"/>
      <c r="AT50" s="17"/>
      <c r="AU50" s="17"/>
      <c r="AV50" s="17"/>
      <c r="AW50" s="17"/>
      <c r="AX50" s="17"/>
      <c r="AY50" s="17"/>
      <c r="AZ50" s="17"/>
      <c r="BA50" s="17"/>
      <c r="BC50" s="17"/>
      <c r="BD50" s="17"/>
      <c r="BE50" s="17"/>
      <c r="BF50" s="17"/>
      <c r="BG50" s="17"/>
      <c r="BH50" s="17"/>
      <c r="BI50" s="17"/>
      <c r="BJ50" s="17"/>
      <c r="BL50" s="17"/>
      <c r="BM50" s="17"/>
      <c r="BN50" s="17"/>
      <c r="BO50" s="17"/>
      <c r="BP50" s="17"/>
      <c r="BQ50" s="17"/>
      <c r="BR50" s="17"/>
      <c r="BS50" s="17"/>
      <c r="BU50" s="17"/>
      <c r="BV50" s="17"/>
      <c r="BW50" s="17"/>
      <c r="BX50" s="17"/>
      <c r="BY50" s="17"/>
      <c r="BZ50" s="17"/>
      <c r="CA50" s="17"/>
      <c r="CB50" s="17"/>
      <c r="CD50" s="17"/>
      <c r="CE50" s="17"/>
      <c r="CF50" s="17"/>
      <c r="CG50" s="17"/>
      <c r="CH50" s="17"/>
      <c r="CI50" s="17"/>
      <c r="CJ50" s="17"/>
      <c r="CK50" s="17"/>
    </row>
    <row r="51" spans="1:89" ht="15">
      <c r="A51" s="580" t="str">
        <f>$A$11</f>
        <v>أدوات التقويم</v>
      </c>
      <c r="B51" s="581"/>
      <c r="C51" s="558" t="str">
        <f>$C$11</f>
        <v>درجة أداة التقويم المعتمدة</v>
      </c>
      <c r="D51" s="560" t="str">
        <f>$D$11</f>
        <v>عدد مرات متابعة الطالب/ة</v>
      </c>
      <c r="E51" s="553" t="str">
        <f>$E$11</f>
        <v>إجمالي الدرجات</v>
      </c>
      <c r="F51" s="553"/>
      <c r="G51" s="553" t="str">
        <f>$G$11</f>
        <v>المستوى المتوقع للطالب/ة</v>
      </c>
      <c r="H51" s="562" t="str">
        <f>$H$11</f>
        <v>التعليقات والتقديرات</v>
      </c>
      <c r="J51" s="580" t="str">
        <f>$A$11</f>
        <v>أدوات التقويم</v>
      </c>
      <c r="K51" s="581"/>
      <c r="L51" s="558" t="str">
        <f>$C$11</f>
        <v>درجة أداة التقويم المعتمدة</v>
      </c>
      <c r="M51" s="560" t="str">
        <f>$D$11</f>
        <v>عدد مرات متابعة الطالب/ة</v>
      </c>
      <c r="N51" s="553" t="str">
        <f>$E$11</f>
        <v>إجمالي الدرجات</v>
      </c>
      <c r="O51" s="553"/>
      <c r="P51" s="553" t="str">
        <f>$G$11</f>
        <v>المستوى المتوقع للطالب/ة</v>
      </c>
      <c r="Q51" s="562" t="str">
        <f>$H$11</f>
        <v>التعليقات والتقديرات</v>
      </c>
      <c r="S51" s="580" t="str">
        <f>$A$11</f>
        <v>أدوات التقويم</v>
      </c>
      <c r="T51" s="581"/>
      <c r="U51" s="558" t="str">
        <f>$C$11</f>
        <v>درجة أداة التقويم المعتمدة</v>
      </c>
      <c r="V51" s="560" t="str">
        <f>$D$11</f>
        <v>عدد مرات متابعة الطالب/ة</v>
      </c>
      <c r="W51" s="553" t="str">
        <f>$E$11</f>
        <v>إجمالي الدرجات</v>
      </c>
      <c r="X51" s="553"/>
      <c r="Y51" s="553" t="str">
        <f>$G$11</f>
        <v>المستوى المتوقع للطالب/ة</v>
      </c>
      <c r="Z51" s="562" t="str">
        <f>$H$11</f>
        <v>التعليقات والتقديرات</v>
      </c>
      <c r="AB51" s="580" t="str">
        <f>$A$11</f>
        <v>أدوات التقويم</v>
      </c>
      <c r="AC51" s="581"/>
      <c r="AD51" s="558" t="str">
        <f>$C$11</f>
        <v>درجة أداة التقويم المعتمدة</v>
      </c>
      <c r="AE51" s="560" t="str">
        <f>$D$11</f>
        <v>عدد مرات متابعة الطالب/ة</v>
      </c>
      <c r="AF51" s="553" t="str">
        <f>$E$11</f>
        <v>إجمالي الدرجات</v>
      </c>
      <c r="AG51" s="553"/>
      <c r="AH51" s="553" t="str">
        <f>$G$11</f>
        <v>المستوى المتوقع للطالب/ة</v>
      </c>
      <c r="AI51" s="562" t="str">
        <f>$H$11</f>
        <v>التعليقات والتقديرات</v>
      </c>
      <c r="AK51" s="580" t="str">
        <f>$A$11</f>
        <v>أدوات التقويم</v>
      </c>
      <c r="AL51" s="581"/>
      <c r="AM51" s="558" t="str">
        <f>$C$11</f>
        <v>درجة أداة التقويم المعتمدة</v>
      </c>
      <c r="AN51" s="560" t="str">
        <f>$D$11</f>
        <v>عدد مرات متابعة الطالب/ة</v>
      </c>
      <c r="AO51" s="553" t="str">
        <f>$E$11</f>
        <v>إجمالي الدرجات</v>
      </c>
      <c r="AP51" s="553"/>
      <c r="AQ51" s="553" t="str">
        <f>$G$11</f>
        <v>المستوى المتوقع للطالب/ة</v>
      </c>
      <c r="AR51" s="562" t="str">
        <f>$H$11</f>
        <v>التعليقات والتقديرات</v>
      </c>
      <c r="AT51" s="580" t="str">
        <f>$A$11</f>
        <v>أدوات التقويم</v>
      </c>
      <c r="AU51" s="581"/>
      <c r="AV51" s="558" t="str">
        <f>$C$11</f>
        <v>درجة أداة التقويم المعتمدة</v>
      </c>
      <c r="AW51" s="560" t="str">
        <f>$D$11</f>
        <v>عدد مرات متابعة الطالب/ة</v>
      </c>
      <c r="AX51" s="553" t="str">
        <f>$E$11</f>
        <v>إجمالي الدرجات</v>
      </c>
      <c r="AY51" s="553"/>
      <c r="AZ51" s="553" t="str">
        <f>$G$11</f>
        <v>المستوى المتوقع للطالب/ة</v>
      </c>
      <c r="BA51" s="562" t="str">
        <f>$H$11</f>
        <v>التعليقات والتقديرات</v>
      </c>
      <c r="BC51" s="580" t="str">
        <f>$A$11</f>
        <v>أدوات التقويم</v>
      </c>
      <c r="BD51" s="581"/>
      <c r="BE51" s="558" t="str">
        <f>$C$11</f>
        <v>درجة أداة التقويم المعتمدة</v>
      </c>
      <c r="BF51" s="560" t="str">
        <f>$D$11</f>
        <v>عدد مرات متابعة الطالب/ة</v>
      </c>
      <c r="BG51" s="553" t="str">
        <f>$E$11</f>
        <v>إجمالي الدرجات</v>
      </c>
      <c r="BH51" s="553"/>
      <c r="BI51" s="553" t="str">
        <f>$G$11</f>
        <v>المستوى المتوقع للطالب/ة</v>
      </c>
      <c r="BJ51" s="562" t="str">
        <f>$H$11</f>
        <v>التعليقات والتقديرات</v>
      </c>
      <c r="BL51" s="580" t="str">
        <f>$A$11</f>
        <v>أدوات التقويم</v>
      </c>
      <c r="BM51" s="581"/>
      <c r="BN51" s="558" t="str">
        <f>$C$11</f>
        <v>درجة أداة التقويم المعتمدة</v>
      </c>
      <c r="BO51" s="560" t="str">
        <f>$D$11</f>
        <v>عدد مرات متابعة الطالب/ة</v>
      </c>
      <c r="BP51" s="553" t="str">
        <f>$E$11</f>
        <v>إجمالي الدرجات</v>
      </c>
      <c r="BQ51" s="553"/>
      <c r="BR51" s="553" t="str">
        <f>$G$11</f>
        <v>المستوى المتوقع للطالب/ة</v>
      </c>
      <c r="BS51" s="562" t="str">
        <f>$H$11</f>
        <v>التعليقات والتقديرات</v>
      </c>
      <c r="BU51" s="580" t="str">
        <f>$A$11</f>
        <v>أدوات التقويم</v>
      </c>
      <c r="BV51" s="581"/>
      <c r="BW51" s="558" t="str">
        <f>$C$11</f>
        <v>درجة أداة التقويم المعتمدة</v>
      </c>
      <c r="BX51" s="560" t="str">
        <f>$D$11</f>
        <v>عدد مرات متابعة الطالب/ة</v>
      </c>
      <c r="BY51" s="553" t="str">
        <f>$E$11</f>
        <v>إجمالي الدرجات</v>
      </c>
      <c r="BZ51" s="553"/>
      <c r="CA51" s="553" t="str">
        <f>$G$11</f>
        <v>المستوى المتوقع للطالب/ة</v>
      </c>
      <c r="CB51" s="562" t="str">
        <f>$H$11</f>
        <v>التعليقات والتقديرات</v>
      </c>
      <c r="CD51" s="580" t="str">
        <f>$A$11</f>
        <v>أدوات التقويم</v>
      </c>
      <c r="CE51" s="581"/>
      <c r="CF51" s="558" t="str">
        <f>$C$11</f>
        <v>درجة أداة التقويم المعتمدة</v>
      </c>
      <c r="CG51" s="560" t="str">
        <f>$D$11</f>
        <v>عدد مرات متابعة الطالب/ة</v>
      </c>
      <c r="CH51" s="553" t="str">
        <f>$E$11</f>
        <v>إجمالي الدرجات</v>
      </c>
      <c r="CI51" s="553"/>
      <c r="CJ51" s="553" t="str">
        <f>$G$11</f>
        <v>المستوى المتوقع للطالب/ة</v>
      </c>
      <c r="CK51" s="562" t="str">
        <f>$H$11</f>
        <v>التعليقات والتقديرات</v>
      </c>
    </row>
    <row r="52" spans="1:89" ht="30.75" thickBot="1">
      <c r="A52" s="582"/>
      <c r="B52" s="583"/>
      <c r="C52" s="559"/>
      <c r="D52" s="561"/>
      <c r="E52" s="127" t="str">
        <f>$E$12</f>
        <v>الرصيد المتوقع</v>
      </c>
      <c r="F52" s="127" t="str">
        <f>$F$12</f>
        <v>أثناء المتابعة</v>
      </c>
      <c r="G52" s="554"/>
      <c r="H52" s="563"/>
      <c r="J52" s="582"/>
      <c r="K52" s="583"/>
      <c r="L52" s="559"/>
      <c r="M52" s="561"/>
      <c r="N52" s="127" t="str">
        <f>$E$12</f>
        <v>الرصيد المتوقع</v>
      </c>
      <c r="O52" s="127" t="str">
        <f>$F$12</f>
        <v>أثناء المتابعة</v>
      </c>
      <c r="P52" s="554"/>
      <c r="Q52" s="563"/>
      <c r="S52" s="582"/>
      <c r="T52" s="583"/>
      <c r="U52" s="559"/>
      <c r="V52" s="561"/>
      <c r="W52" s="127" t="str">
        <f>$E$12</f>
        <v>الرصيد المتوقع</v>
      </c>
      <c r="X52" s="127" t="str">
        <f>$F$12</f>
        <v>أثناء المتابعة</v>
      </c>
      <c r="Y52" s="554"/>
      <c r="Z52" s="563"/>
      <c r="AB52" s="582"/>
      <c r="AC52" s="583"/>
      <c r="AD52" s="559"/>
      <c r="AE52" s="561"/>
      <c r="AF52" s="127" t="str">
        <f>$E$12</f>
        <v>الرصيد المتوقع</v>
      </c>
      <c r="AG52" s="127" t="str">
        <f>$F$12</f>
        <v>أثناء المتابعة</v>
      </c>
      <c r="AH52" s="554"/>
      <c r="AI52" s="563"/>
      <c r="AK52" s="582"/>
      <c r="AL52" s="583"/>
      <c r="AM52" s="559"/>
      <c r="AN52" s="561"/>
      <c r="AO52" s="127" t="str">
        <f>$E$12</f>
        <v>الرصيد المتوقع</v>
      </c>
      <c r="AP52" s="127" t="str">
        <f>$F$12</f>
        <v>أثناء المتابعة</v>
      </c>
      <c r="AQ52" s="554"/>
      <c r="AR52" s="563"/>
      <c r="AT52" s="582"/>
      <c r="AU52" s="583"/>
      <c r="AV52" s="559"/>
      <c r="AW52" s="561"/>
      <c r="AX52" s="127" t="str">
        <f>$E$12</f>
        <v>الرصيد المتوقع</v>
      </c>
      <c r="AY52" s="127" t="str">
        <f>$F$12</f>
        <v>أثناء المتابعة</v>
      </c>
      <c r="AZ52" s="554"/>
      <c r="BA52" s="563"/>
      <c r="BC52" s="582"/>
      <c r="BD52" s="583"/>
      <c r="BE52" s="559"/>
      <c r="BF52" s="561"/>
      <c r="BG52" s="127" t="str">
        <f>$E$12</f>
        <v>الرصيد المتوقع</v>
      </c>
      <c r="BH52" s="127" t="str">
        <f>$F$12</f>
        <v>أثناء المتابعة</v>
      </c>
      <c r="BI52" s="554"/>
      <c r="BJ52" s="563"/>
      <c r="BL52" s="582"/>
      <c r="BM52" s="583"/>
      <c r="BN52" s="559"/>
      <c r="BO52" s="561"/>
      <c r="BP52" s="127" t="str">
        <f>$E$12</f>
        <v>الرصيد المتوقع</v>
      </c>
      <c r="BQ52" s="127" t="str">
        <f>$F$12</f>
        <v>أثناء المتابعة</v>
      </c>
      <c r="BR52" s="554"/>
      <c r="BS52" s="563"/>
      <c r="BU52" s="582"/>
      <c r="BV52" s="583"/>
      <c r="BW52" s="559"/>
      <c r="BX52" s="561"/>
      <c r="BY52" s="127" t="str">
        <f>$E$12</f>
        <v>الرصيد المتوقع</v>
      </c>
      <c r="BZ52" s="127" t="str">
        <f>$F$12</f>
        <v>أثناء المتابعة</v>
      </c>
      <c r="CA52" s="554"/>
      <c r="CB52" s="563"/>
      <c r="CD52" s="582"/>
      <c r="CE52" s="583"/>
      <c r="CF52" s="559"/>
      <c r="CG52" s="561"/>
      <c r="CH52" s="127" t="str">
        <f>$E$12</f>
        <v>الرصيد المتوقع</v>
      </c>
      <c r="CI52" s="127" t="str">
        <f>$F$12</f>
        <v>أثناء المتابعة</v>
      </c>
      <c r="CJ52" s="554"/>
      <c r="CK52" s="563"/>
    </row>
    <row r="53" spans="1:89" ht="21.95" customHeight="1">
      <c r="A53" s="584" t="str">
        <f>$A$13</f>
        <v>صحة القراءة</v>
      </c>
      <c r="B53" s="585"/>
      <c r="C53" s="97">
        <f>'صحة القراءة 40'!$J$5</f>
        <v>40</v>
      </c>
      <c r="D53" s="98">
        <f>'صحة القراءة 40'!$S19</f>
        <v>0</v>
      </c>
      <c r="E53" s="98">
        <f>'صحة القراءة 40'!$T19</f>
        <v>0</v>
      </c>
      <c r="F53" s="98">
        <f>'صحة القراءة 40'!$U19</f>
        <v>0</v>
      </c>
      <c r="G53" s="99" t="str">
        <f>'صحة القراءة 40'!$W19</f>
        <v>0</v>
      </c>
      <c r="H53" s="100" t="str">
        <f>'صحة القراءة 40'!$X19</f>
        <v>0</v>
      </c>
      <c r="J53" s="584" t="str">
        <f>$A$13</f>
        <v>صحة القراءة</v>
      </c>
      <c r="K53" s="585"/>
      <c r="L53" s="97">
        <f>'صحة القراءة 40'!$J$5</f>
        <v>40</v>
      </c>
      <c r="M53" s="98">
        <f>'صحة القراءة 40'!$S20</f>
        <v>0</v>
      </c>
      <c r="N53" s="98">
        <f>'صحة القراءة 40'!$T20</f>
        <v>0</v>
      </c>
      <c r="O53" s="98">
        <f>'صحة القراءة 40'!$U20</f>
        <v>0</v>
      </c>
      <c r="P53" s="99" t="str">
        <f>'صحة القراءة 40'!$W20</f>
        <v>0</v>
      </c>
      <c r="Q53" s="100" t="str">
        <f>'صحة القراءة 40'!$X20</f>
        <v>0</v>
      </c>
      <c r="S53" s="584" t="str">
        <f>$A$13</f>
        <v>صحة القراءة</v>
      </c>
      <c r="T53" s="585"/>
      <c r="U53" s="97">
        <f>'صحة القراءة 40'!$J$5</f>
        <v>40</v>
      </c>
      <c r="V53" s="98">
        <f>'صحة القراءة 40'!$S21</f>
        <v>0</v>
      </c>
      <c r="W53" s="98">
        <f>'صحة القراءة 40'!$T21</f>
        <v>0</v>
      </c>
      <c r="X53" s="98">
        <f>'صحة القراءة 40'!$U21</f>
        <v>0</v>
      </c>
      <c r="Y53" s="99" t="str">
        <f>'صحة القراءة 40'!$W21</f>
        <v>0</v>
      </c>
      <c r="Z53" s="100" t="str">
        <f>'صحة القراءة 40'!$X21</f>
        <v>0</v>
      </c>
      <c r="AB53" s="584" t="str">
        <f>$A$13</f>
        <v>صحة القراءة</v>
      </c>
      <c r="AC53" s="585"/>
      <c r="AD53" s="97">
        <f>'صحة القراءة 40'!$J$5</f>
        <v>40</v>
      </c>
      <c r="AE53" s="98">
        <f>'صحة القراءة 40'!$S22</f>
        <v>0</v>
      </c>
      <c r="AF53" s="98">
        <f>'صحة القراءة 40'!$T22</f>
        <v>0</v>
      </c>
      <c r="AG53" s="98">
        <f>'صحة القراءة 40'!$U22</f>
        <v>0</v>
      </c>
      <c r="AH53" s="99" t="str">
        <f>'صحة القراءة 40'!$W22</f>
        <v>0</v>
      </c>
      <c r="AI53" s="100" t="str">
        <f>'صحة القراءة 40'!$X22</f>
        <v>0</v>
      </c>
      <c r="AK53" s="584" t="str">
        <f>$A$13</f>
        <v>صحة القراءة</v>
      </c>
      <c r="AL53" s="585"/>
      <c r="AM53" s="97">
        <f>'صحة القراءة 40'!$J$5</f>
        <v>40</v>
      </c>
      <c r="AN53" s="98">
        <f>'صحة القراءة 40'!$S23</f>
        <v>0</v>
      </c>
      <c r="AO53" s="98">
        <f>'صحة القراءة 40'!$T23</f>
        <v>0</v>
      </c>
      <c r="AP53" s="98">
        <f>'صحة القراءة 40'!$U23</f>
        <v>0</v>
      </c>
      <c r="AQ53" s="99" t="str">
        <f>'صحة القراءة 40'!$W23</f>
        <v>0</v>
      </c>
      <c r="AR53" s="100" t="str">
        <f>'صحة القراءة 40'!$X23</f>
        <v>0</v>
      </c>
      <c r="AT53" s="584" t="str">
        <f>$A$13</f>
        <v>صحة القراءة</v>
      </c>
      <c r="AU53" s="585"/>
      <c r="AV53" s="97">
        <f>'صحة القراءة 40'!$J$5</f>
        <v>40</v>
      </c>
      <c r="AW53" s="98">
        <f>'صحة القراءة 40'!$S24</f>
        <v>0</v>
      </c>
      <c r="AX53" s="98">
        <f>'صحة القراءة 40'!$T24</f>
        <v>0</v>
      </c>
      <c r="AY53" s="98">
        <f>'صحة القراءة 40'!$U24</f>
        <v>0</v>
      </c>
      <c r="AZ53" s="99" t="str">
        <f>'صحة القراءة 40'!$W24</f>
        <v>0</v>
      </c>
      <c r="BA53" s="100" t="str">
        <f>'صحة القراءة 40'!$X24</f>
        <v>0</v>
      </c>
      <c r="BC53" s="584" t="str">
        <f>$A$13</f>
        <v>صحة القراءة</v>
      </c>
      <c r="BD53" s="585"/>
      <c r="BE53" s="97">
        <f>'صحة القراءة 40'!$J$5</f>
        <v>40</v>
      </c>
      <c r="BF53" s="98">
        <f>'صحة القراءة 40'!$S25</f>
        <v>0</v>
      </c>
      <c r="BG53" s="98">
        <f>'صحة القراءة 40'!$T25</f>
        <v>0</v>
      </c>
      <c r="BH53" s="98">
        <f>'صحة القراءة 40'!$U25</f>
        <v>0</v>
      </c>
      <c r="BI53" s="99" t="str">
        <f>'صحة القراءة 40'!$W25</f>
        <v>0</v>
      </c>
      <c r="BJ53" s="100" t="str">
        <f>'صحة القراءة 40'!$X25</f>
        <v>0</v>
      </c>
      <c r="BL53" s="584" t="str">
        <f>$A$13</f>
        <v>صحة القراءة</v>
      </c>
      <c r="BM53" s="585"/>
      <c r="BN53" s="97">
        <f>'صحة القراءة 40'!$J$5</f>
        <v>40</v>
      </c>
      <c r="BO53" s="98">
        <f>'صحة القراءة 40'!$S26</f>
        <v>0</v>
      </c>
      <c r="BP53" s="98">
        <f>'صحة القراءة 40'!$T26</f>
        <v>0</v>
      </c>
      <c r="BQ53" s="98">
        <f>'صحة القراءة 40'!$U26</f>
        <v>0</v>
      </c>
      <c r="BR53" s="99" t="str">
        <f>'صحة القراءة 40'!$W26</f>
        <v>0</v>
      </c>
      <c r="BS53" s="100" t="str">
        <f>'صحة القراءة 40'!$X26</f>
        <v>0</v>
      </c>
      <c r="BU53" s="584" t="str">
        <f>$A$13</f>
        <v>صحة القراءة</v>
      </c>
      <c r="BV53" s="585"/>
      <c r="BW53" s="97">
        <f>'صحة القراءة 40'!$J$5</f>
        <v>40</v>
      </c>
      <c r="BX53" s="98">
        <f>'صحة القراءة 40'!$S27</f>
        <v>0</v>
      </c>
      <c r="BY53" s="98">
        <f>'صحة القراءة 40'!$T27</f>
        <v>0</v>
      </c>
      <c r="BZ53" s="98">
        <f>'صحة القراءة 40'!$U27</f>
        <v>0</v>
      </c>
      <c r="CA53" s="99" t="str">
        <f>'صحة القراءة 40'!$W27</f>
        <v>0</v>
      </c>
      <c r="CB53" s="100" t="str">
        <f>'صحة القراءة 40'!$X27</f>
        <v>0</v>
      </c>
      <c r="CD53" s="584" t="str">
        <f>$A$13</f>
        <v>صحة القراءة</v>
      </c>
      <c r="CE53" s="585"/>
      <c r="CF53" s="97">
        <f>'صحة القراءة 40'!$J$5</f>
        <v>40</v>
      </c>
      <c r="CG53" s="98">
        <f>'صحة القراءة 40'!$S28</f>
        <v>0</v>
      </c>
      <c r="CH53" s="98">
        <f>'صحة القراءة 40'!$T28</f>
        <v>0</v>
      </c>
      <c r="CI53" s="98">
        <f>'صحة القراءة 40'!$U28</f>
        <v>0</v>
      </c>
      <c r="CJ53" s="99" t="str">
        <f>'صحة القراءة 40'!$W28</f>
        <v>0</v>
      </c>
      <c r="CK53" s="100" t="str">
        <f>'صحة القراءة 40'!$X28</f>
        <v>0</v>
      </c>
    </row>
    <row r="54" spans="1:89" ht="21.95" customHeight="1">
      <c r="A54" s="574" t="str">
        <f>$A$14</f>
        <v>الترتيل</v>
      </c>
      <c r="B54" s="575"/>
      <c r="C54" s="101">
        <f>'الترتيل 10 درجات'!$J$5</f>
        <v>10</v>
      </c>
      <c r="D54" s="102">
        <f>'الترتيل 10 درجات'!$S19</f>
        <v>0</v>
      </c>
      <c r="E54" s="102">
        <f>'الترتيل 10 درجات'!$T19</f>
        <v>0</v>
      </c>
      <c r="F54" s="102">
        <f>'الترتيل 10 درجات'!$U19</f>
        <v>0</v>
      </c>
      <c r="G54" s="103" t="str">
        <f>'الترتيل 10 درجات'!$W19</f>
        <v>0</v>
      </c>
      <c r="H54" s="104" t="str">
        <f>'الترتيل 10 درجات'!$X19</f>
        <v>0</v>
      </c>
      <c r="J54" s="574" t="str">
        <f>$A$14</f>
        <v>الترتيل</v>
      </c>
      <c r="K54" s="575"/>
      <c r="L54" s="101">
        <f>'الترتيل 10 درجات'!$J$5</f>
        <v>10</v>
      </c>
      <c r="M54" s="102">
        <f>'الترتيل 10 درجات'!$S20</f>
        <v>0</v>
      </c>
      <c r="N54" s="102">
        <f>'الترتيل 10 درجات'!$T20</f>
        <v>0</v>
      </c>
      <c r="O54" s="102">
        <f>'الترتيل 10 درجات'!$U20</f>
        <v>0</v>
      </c>
      <c r="P54" s="103" t="str">
        <f>'الترتيل 10 درجات'!$W20</f>
        <v>0</v>
      </c>
      <c r="Q54" s="104" t="str">
        <f>'الترتيل 10 درجات'!$X20</f>
        <v>0</v>
      </c>
      <c r="S54" s="574" t="str">
        <f>$A$14</f>
        <v>الترتيل</v>
      </c>
      <c r="T54" s="575"/>
      <c r="U54" s="101">
        <f>'الترتيل 10 درجات'!$J$5</f>
        <v>10</v>
      </c>
      <c r="V54" s="102">
        <f>'الترتيل 10 درجات'!$S21</f>
        <v>0</v>
      </c>
      <c r="W54" s="102">
        <f>'الترتيل 10 درجات'!$T21</f>
        <v>0</v>
      </c>
      <c r="X54" s="102">
        <f>'الترتيل 10 درجات'!$U21</f>
        <v>0</v>
      </c>
      <c r="Y54" s="103" t="str">
        <f>'الترتيل 10 درجات'!$W21</f>
        <v>0</v>
      </c>
      <c r="Z54" s="104" t="str">
        <f>'الترتيل 10 درجات'!$X21</f>
        <v>0</v>
      </c>
      <c r="AB54" s="574" t="str">
        <f>$A$14</f>
        <v>الترتيل</v>
      </c>
      <c r="AC54" s="575"/>
      <c r="AD54" s="101">
        <f>'الترتيل 10 درجات'!$J$5</f>
        <v>10</v>
      </c>
      <c r="AE54" s="102">
        <f>'الترتيل 10 درجات'!$S22</f>
        <v>0</v>
      </c>
      <c r="AF54" s="102">
        <f>'الترتيل 10 درجات'!$T22</f>
        <v>0</v>
      </c>
      <c r="AG54" s="102">
        <f>'الترتيل 10 درجات'!$U22</f>
        <v>0</v>
      </c>
      <c r="AH54" s="103" t="str">
        <f>'الترتيل 10 درجات'!$W22</f>
        <v>0</v>
      </c>
      <c r="AI54" s="104" t="str">
        <f>'الترتيل 10 درجات'!$X22</f>
        <v>0</v>
      </c>
      <c r="AK54" s="574" t="str">
        <f>$A$14</f>
        <v>الترتيل</v>
      </c>
      <c r="AL54" s="575"/>
      <c r="AM54" s="101">
        <f>'الترتيل 10 درجات'!$J$5</f>
        <v>10</v>
      </c>
      <c r="AN54" s="102">
        <f>'الترتيل 10 درجات'!$S23</f>
        <v>0</v>
      </c>
      <c r="AO54" s="102">
        <f>'الترتيل 10 درجات'!$T23</f>
        <v>0</v>
      </c>
      <c r="AP54" s="102">
        <f>'الترتيل 10 درجات'!$U23</f>
        <v>0</v>
      </c>
      <c r="AQ54" s="103" t="str">
        <f>'الترتيل 10 درجات'!$W23</f>
        <v>0</v>
      </c>
      <c r="AR54" s="104" t="str">
        <f>'الترتيل 10 درجات'!$X23</f>
        <v>0</v>
      </c>
      <c r="AT54" s="574" t="str">
        <f>$A$14</f>
        <v>الترتيل</v>
      </c>
      <c r="AU54" s="575"/>
      <c r="AV54" s="101">
        <f>'الترتيل 10 درجات'!$J$5</f>
        <v>10</v>
      </c>
      <c r="AW54" s="102">
        <f>'الترتيل 10 درجات'!$S24</f>
        <v>0</v>
      </c>
      <c r="AX54" s="102">
        <f>'الترتيل 10 درجات'!$T24</f>
        <v>0</v>
      </c>
      <c r="AY54" s="102">
        <f>'الترتيل 10 درجات'!$U24</f>
        <v>0</v>
      </c>
      <c r="AZ54" s="103" t="str">
        <f>'الترتيل 10 درجات'!$W24</f>
        <v>0</v>
      </c>
      <c r="BA54" s="104" t="str">
        <f>'الترتيل 10 درجات'!$X24</f>
        <v>0</v>
      </c>
      <c r="BC54" s="574" t="str">
        <f>$A$14</f>
        <v>الترتيل</v>
      </c>
      <c r="BD54" s="575"/>
      <c r="BE54" s="101">
        <f>'الترتيل 10 درجات'!$J$5</f>
        <v>10</v>
      </c>
      <c r="BF54" s="102">
        <f>'الترتيل 10 درجات'!$S25</f>
        <v>0</v>
      </c>
      <c r="BG54" s="102">
        <f>'الترتيل 10 درجات'!$T25</f>
        <v>0</v>
      </c>
      <c r="BH54" s="102">
        <f>'الترتيل 10 درجات'!$U25</f>
        <v>0</v>
      </c>
      <c r="BI54" s="103" t="str">
        <f>'الترتيل 10 درجات'!$W25</f>
        <v>0</v>
      </c>
      <c r="BJ54" s="104" t="str">
        <f>'الترتيل 10 درجات'!$X25</f>
        <v>0</v>
      </c>
      <c r="BL54" s="574" t="str">
        <f>$A$14</f>
        <v>الترتيل</v>
      </c>
      <c r="BM54" s="575"/>
      <c r="BN54" s="101">
        <f>'الترتيل 10 درجات'!$J$5</f>
        <v>10</v>
      </c>
      <c r="BO54" s="102">
        <f>'الترتيل 10 درجات'!$S26</f>
        <v>0</v>
      </c>
      <c r="BP54" s="102">
        <f>'الترتيل 10 درجات'!$T26</f>
        <v>0</v>
      </c>
      <c r="BQ54" s="102">
        <f>'الترتيل 10 درجات'!$U26</f>
        <v>0</v>
      </c>
      <c r="BR54" s="103" t="str">
        <f>'الترتيل 10 درجات'!$W26</f>
        <v>0</v>
      </c>
      <c r="BS54" s="104" t="str">
        <f>'الترتيل 10 درجات'!$X26</f>
        <v>0</v>
      </c>
      <c r="BU54" s="574" t="str">
        <f>$A$14</f>
        <v>الترتيل</v>
      </c>
      <c r="BV54" s="575"/>
      <c r="BW54" s="101">
        <f>'الترتيل 10 درجات'!$J$5</f>
        <v>10</v>
      </c>
      <c r="BX54" s="102">
        <f>'الترتيل 10 درجات'!$S27</f>
        <v>0</v>
      </c>
      <c r="BY54" s="102">
        <f>'الترتيل 10 درجات'!$T27</f>
        <v>0</v>
      </c>
      <c r="BZ54" s="102">
        <f>'الترتيل 10 درجات'!$U27</f>
        <v>0</v>
      </c>
      <c r="CA54" s="103" t="str">
        <f>'الترتيل 10 درجات'!$W27</f>
        <v>0</v>
      </c>
      <c r="CB54" s="104" t="str">
        <f>'الترتيل 10 درجات'!$X27</f>
        <v>0</v>
      </c>
      <c r="CD54" s="574" t="str">
        <f>$A$14</f>
        <v>الترتيل</v>
      </c>
      <c r="CE54" s="575"/>
      <c r="CF54" s="101">
        <f>'الترتيل 10 درجات'!$J$5</f>
        <v>10</v>
      </c>
      <c r="CG54" s="102">
        <f>'الترتيل 10 درجات'!$S28</f>
        <v>0</v>
      </c>
      <c r="CH54" s="102">
        <f>'الترتيل 10 درجات'!$T28</f>
        <v>0</v>
      </c>
      <c r="CI54" s="102">
        <f>'الترتيل 10 درجات'!$U28</f>
        <v>0</v>
      </c>
      <c r="CJ54" s="103" t="str">
        <f>'الترتيل 10 درجات'!$W28</f>
        <v>0</v>
      </c>
      <c r="CK54" s="104" t="str">
        <f>'الترتيل 10 درجات'!$X28</f>
        <v>0</v>
      </c>
    </row>
    <row r="55" spans="1:89" ht="21.95" customHeight="1" thickBot="1">
      <c r="A55" s="574" t="str">
        <f>$A$15</f>
        <v>تطبيق التجويد</v>
      </c>
      <c r="B55" s="575"/>
      <c r="C55" s="101">
        <f>'تطبيق التجويد 10 درجات'!$J$5</f>
        <v>10</v>
      </c>
      <c r="D55" s="102">
        <f>'تطبيق التجويد 10 درجات'!$S19</f>
        <v>0</v>
      </c>
      <c r="E55" s="102">
        <f>'تطبيق التجويد 10 درجات'!$T19</f>
        <v>0</v>
      </c>
      <c r="F55" s="102">
        <f>'تطبيق التجويد 10 درجات'!$U19</f>
        <v>0</v>
      </c>
      <c r="G55" s="103" t="str">
        <f>'تطبيق التجويد 10 درجات'!$W19</f>
        <v>0</v>
      </c>
      <c r="H55" s="104" t="str">
        <f>'تطبيق التجويد 10 درجات'!$X19</f>
        <v>0</v>
      </c>
      <c r="J55" s="574" t="str">
        <f>$A$15</f>
        <v>تطبيق التجويد</v>
      </c>
      <c r="K55" s="575"/>
      <c r="L55" s="101">
        <f>'تطبيق التجويد 10 درجات'!$J$5</f>
        <v>10</v>
      </c>
      <c r="M55" s="102">
        <f>'تطبيق التجويد 10 درجات'!$S20</f>
        <v>0</v>
      </c>
      <c r="N55" s="102">
        <f>'تطبيق التجويد 10 درجات'!$T20</f>
        <v>0</v>
      </c>
      <c r="O55" s="102">
        <f>'تطبيق التجويد 10 درجات'!$U20</f>
        <v>0</v>
      </c>
      <c r="P55" s="103" t="str">
        <f>'تطبيق التجويد 10 درجات'!$W20</f>
        <v>0</v>
      </c>
      <c r="Q55" s="104" t="str">
        <f>'تطبيق التجويد 10 درجات'!$X20</f>
        <v>0</v>
      </c>
      <c r="S55" s="574" t="str">
        <f>$A$15</f>
        <v>تطبيق التجويد</v>
      </c>
      <c r="T55" s="575"/>
      <c r="U55" s="101">
        <f>'تطبيق التجويد 10 درجات'!$J$5</f>
        <v>10</v>
      </c>
      <c r="V55" s="102">
        <f>'تطبيق التجويد 10 درجات'!$S21</f>
        <v>0</v>
      </c>
      <c r="W55" s="102">
        <f>'تطبيق التجويد 10 درجات'!$T21</f>
        <v>0</v>
      </c>
      <c r="X55" s="102">
        <f>'تطبيق التجويد 10 درجات'!$U21</f>
        <v>0</v>
      </c>
      <c r="Y55" s="103" t="str">
        <f>'تطبيق التجويد 10 درجات'!$W21</f>
        <v>0</v>
      </c>
      <c r="Z55" s="104" t="str">
        <f>'تطبيق التجويد 10 درجات'!$X21</f>
        <v>0</v>
      </c>
      <c r="AB55" s="574" t="str">
        <f>$A$15</f>
        <v>تطبيق التجويد</v>
      </c>
      <c r="AC55" s="575"/>
      <c r="AD55" s="101">
        <f>'تطبيق التجويد 10 درجات'!$J$5</f>
        <v>10</v>
      </c>
      <c r="AE55" s="102">
        <f>'تطبيق التجويد 10 درجات'!$S22</f>
        <v>0</v>
      </c>
      <c r="AF55" s="102">
        <f>'تطبيق التجويد 10 درجات'!$T22</f>
        <v>0</v>
      </c>
      <c r="AG55" s="102">
        <f>'تطبيق التجويد 10 درجات'!$U22</f>
        <v>0</v>
      </c>
      <c r="AH55" s="103" t="str">
        <f>'تطبيق التجويد 10 درجات'!$W22</f>
        <v>0</v>
      </c>
      <c r="AI55" s="104" t="str">
        <f>'تطبيق التجويد 10 درجات'!$X22</f>
        <v>0</v>
      </c>
      <c r="AK55" s="574" t="str">
        <f>$A$15</f>
        <v>تطبيق التجويد</v>
      </c>
      <c r="AL55" s="575"/>
      <c r="AM55" s="101">
        <f>'تطبيق التجويد 10 درجات'!$J$5</f>
        <v>10</v>
      </c>
      <c r="AN55" s="102">
        <f>'تطبيق التجويد 10 درجات'!$S23</f>
        <v>0</v>
      </c>
      <c r="AO55" s="102">
        <f>'تطبيق التجويد 10 درجات'!$T23</f>
        <v>0</v>
      </c>
      <c r="AP55" s="102">
        <f>'تطبيق التجويد 10 درجات'!$U23</f>
        <v>0</v>
      </c>
      <c r="AQ55" s="103" t="str">
        <f>'تطبيق التجويد 10 درجات'!$W23</f>
        <v>0</v>
      </c>
      <c r="AR55" s="104" t="str">
        <f>'تطبيق التجويد 10 درجات'!$X23</f>
        <v>0</v>
      </c>
      <c r="AT55" s="574" t="str">
        <f>$A$15</f>
        <v>تطبيق التجويد</v>
      </c>
      <c r="AU55" s="575"/>
      <c r="AV55" s="101">
        <f>'تطبيق التجويد 10 درجات'!$J$5</f>
        <v>10</v>
      </c>
      <c r="AW55" s="102">
        <f>'تطبيق التجويد 10 درجات'!$S24</f>
        <v>0</v>
      </c>
      <c r="AX55" s="102">
        <f>'تطبيق التجويد 10 درجات'!$T24</f>
        <v>0</v>
      </c>
      <c r="AY55" s="102">
        <f>'تطبيق التجويد 10 درجات'!$U24</f>
        <v>0</v>
      </c>
      <c r="AZ55" s="103" t="str">
        <f>'تطبيق التجويد 10 درجات'!$W24</f>
        <v>0</v>
      </c>
      <c r="BA55" s="104" t="str">
        <f>'تطبيق التجويد 10 درجات'!$X24</f>
        <v>0</v>
      </c>
      <c r="BC55" s="574" t="str">
        <f>$A$15</f>
        <v>تطبيق التجويد</v>
      </c>
      <c r="BD55" s="575"/>
      <c r="BE55" s="101">
        <f>'تطبيق التجويد 10 درجات'!$J$5</f>
        <v>10</v>
      </c>
      <c r="BF55" s="102">
        <f>'تطبيق التجويد 10 درجات'!$S25</f>
        <v>0</v>
      </c>
      <c r="BG55" s="102">
        <f>'تطبيق التجويد 10 درجات'!$T25</f>
        <v>0</v>
      </c>
      <c r="BH55" s="102">
        <f>'تطبيق التجويد 10 درجات'!$U25</f>
        <v>0</v>
      </c>
      <c r="BI55" s="103" t="str">
        <f>'تطبيق التجويد 10 درجات'!$W25</f>
        <v>0</v>
      </c>
      <c r="BJ55" s="104" t="str">
        <f>'تطبيق التجويد 10 درجات'!$X25</f>
        <v>0</v>
      </c>
      <c r="BL55" s="574" t="str">
        <f>$A$15</f>
        <v>تطبيق التجويد</v>
      </c>
      <c r="BM55" s="575"/>
      <c r="BN55" s="101">
        <f>'تطبيق التجويد 10 درجات'!$J$5</f>
        <v>10</v>
      </c>
      <c r="BO55" s="102">
        <f>'تطبيق التجويد 10 درجات'!$S26</f>
        <v>0</v>
      </c>
      <c r="BP55" s="102">
        <f>'تطبيق التجويد 10 درجات'!$T26</f>
        <v>0</v>
      </c>
      <c r="BQ55" s="102">
        <f>'تطبيق التجويد 10 درجات'!$U26</f>
        <v>0</v>
      </c>
      <c r="BR55" s="103" t="str">
        <f>'تطبيق التجويد 10 درجات'!$W26</f>
        <v>0</v>
      </c>
      <c r="BS55" s="104" t="str">
        <f>'تطبيق التجويد 10 درجات'!$X26</f>
        <v>0</v>
      </c>
      <c r="BU55" s="574" t="str">
        <f>$A$15</f>
        <v>تطبيق التجويد</v>
      </c>
      <c r="BV55" s="575"/>
      <c r="BW55" s="101">
        <f>'تطبيق التجويد 10 درجات'!$J$5</f>
        <v>10</v>
      </c>
      <c r="BX55" s="102">
        <f>'تطبيق التجويد 10 درجات'!$S27</f>
        <v>0</v>
      </c>
      <c r="BY55" s="102">
        <f>'تطبيق التجويد 10 درجات'!$T27</f>
        <v>0</v>
      </c>
      <c r="BZ55" s="102">
        <f>'تطبيق التجويد 10 درجات'!$U27</f>
        <v>0</v>
      </c>
      <c r="CA55" s="103" t="str">
        <f>'تطبيق التجويد 10 درجات'!$W27</f>
        <v>0</v>
      </c>
      <c r="CB55" s="104" t="str">
        <f>'تطبيق التجويد 10 درجات'!$X27</f>
        <v>0</v>
      </c>
      <c r="CD55" s="574" t="str">
        <f>$A$15</f>
        <v>تطبيق التجويد</v>
      </c>
      <c r="CE55" s="575"/>
      <c r="CF55" s="101">
        <f>'تطبيق التجويد 10 درجات'!$J$5</f>
        <v>10</v>
      </c>
      <c r="CG55" s="102">
        <f>'تطبيق التجويد 10 درجات'!$S28</f>
        <v>0</v>
      </c>
      <c r="CH55" s="102">
        <f>'تطبيق التجويد 10 درجات'!$T28</f>
        <v>0</v>
      </c>
      <c r="CI55" s="102">
        <f>'تطبيق التجويد 10 درجات'!$U28</f>
        <v>0</v>
      </c>
      <c r="CJ55" s="103" t="str">
        <f>'تطبيق التجويد 10 درجات'!$W28</f>
        <v>0</v>
      </c>
      <c r="CK55" s="104" t="str">
        <f>'تطبيق التجويد 10 درجات'!$X28</f>
        <v>0</v>
      </c>
    </row>
    <row r="56" spans="1:89" ht="21.95" customHeight="1">
      <c r="A56" s="584" t="str">
        <f>$A$16</f>
        <v>الانطلاق في القراءة</v>
      </c>
      <c r="B56" s="585"/>
      <c r="C56" s="101">
        <f>'الانطلاق في القراءة 10 درجات'!$J$5</f>
        <v>10</v>
      </c>
      <c r="D56" s="102">
        <f>'الانطلاق في القراءة 10 درجات'!$S18</f>
        <v>0</v>
      </c>
      <c r="E56" s="102">
        <f>'الانطلاق في القراءة 10 درجات'!$T18</f>
        <v>0</v>
      </c>
      <c r="F56" s="102">
        <f>'الانطلاق في القراءة 10 درجات'!$U18</f>
        <v>0</v>
      </c>
      <c r="G56" s="103" t="str">
        <f>'الانطلاق في القراءة 10 درجات'!$W18</f>
        <v>0</v>
      </c>
      <c r="H56" s="104" t="str">
        <f>'الانطلاق في القراءة 10 درجات'!$X18</f>
        <v>0</v>
      </c>
      <c r="J56" s="584" t="str">
        <f>$A$16</f>
        <v>الانطلاق في القراءة</v>
      </c>
      <c r="K56" s="585"/>
      <c r="L56" s="101">
        <f>'الانطلاق في القراءة 10 درجات'!$J$5</f>
        <v>10</v>
      </c>
      <c r="M56" s="102">
        <f>'الانطلاق في القراءة 10 درجات'!$S19</f>
        <v>0</v>
      </c>
      <c r="N56" s="102">
        <f>'الانطلاق في القراءة 10 درجات'!$T19</f>
        <v>0</v>
      </c>
      <c r="O56" s="102">
        <f>'الانطلاق في القراءة 10 درجات'!$U19</f>
        <v>0</v>
      </c>
      <c r="P56" s="103" t="str">
        <f>'الانطلاق في القراءة 10 درجات'!$W19</f>
        <v>0</v>
      </c>
      <c r="Q56" s="104" t="str">
        <f>'الانطلاق في القراءة 10 درجات'!$X19</f>
        <v>0</v>
      </c>
      <c r="S56" s="584" t="str">
        <f>$A$16</f>
        <v>الانطلاق في القراءة</v>
      </c>
      <c r="T56" s="585"/>
      <c r="U56" s="101">
        <f>'الانطلاق في القراءة 10 درجات'!$J$5</f>
        <v>10</v>
      </c>
      <c r="V56" s="102">
        <f>'الانطلاق في القراءة 10 درجات'!$S20</f>
        <v>0</v>
      </c>
      <c r="W56" s="102">
        <f>'الانطلاق في القراءة 10 درجات'!$T20</f>
        <v>0</v>
      </c>
      <c r="X56" s="102">
        <f>'الانطلاق في القراءة 10 درجات'!$U20</f>
        <v>0</v>
      </c>
      <c r="Y56" s="103" t="str">
        <f>'الانطلاق في القراءة 10 درجات'!$W20</f>
        <v>0</v>
      </c>
      <c r="Z56" s="104" t="str">
        <f>'الانطلاق في القراءة 10 درجات'!$X20</f>
        <v>0</v>
      </c>
      <c r="AB56" s="584" t="str">
        <f>$A$16</f>
        <v>الانطلاق في القراءة</v>
      </c>
      <c r="AC56" s="585"/>
      <c r="AD56" s="101">
        <f>'الانطلاق في القراءة 10 درجات'!$J$5</f>
        <v>10</v>
      </c>
      <c r="AE56" s="102">
        <f>'الانطلاق في القراءة 10 درجات'!$S21</f>
        <v>0</v>
      </c>
      <c r="AF56" s="102">
        <f>'الانطلاق في القراءة 10 درجات'!$T21</f>
        <v>0</v>
      </c>
      <c r="AG56" s="102">
        <f>'الانطلاق في القراءة 10 درجات'!$U21</f>
        <v>0</v>
      </c>
      <c r="AH56" s="103" t="str">
        <f>'الانطلاق في القراءة 10 درجات'!$W21</f>
        <v>0</v>
      </c>
      <c r="AI56" s="104" t="str">
        <f>'الانطلاق في القراءة 10 درجات'!$X21</f>
        <v>0</v>
      </c>
      <c r="AK56" s="584" t="str">
        <f>$A$16</f>
        <v>الانطلاق في القراءة</v>
      </c>
      <c r="AL56" s="585"/>
      <c r="AM56" s="101">
        <f>'الانطلاق في القراءة 10 درجات'!$J$5</f>
        <v>10</v>
      </c>
      <c r="AN56" s="102">
        <f>'الانطلاق في القراءة 10 درجات'!$S22</f>
        <v>0</v>
      </c>
      <c r="AO56" s="102">
        <f>'الانطلاق في القراءة 10 درجات'!$T22</f>
        <v>0</v>
      </c>
      <c r="AP56" s="102">
        <f>'الانطلاق في القراءة 10 درجات'!$U22</f>
        <v>0</v>
      </c>
      <c r="AQ56" s="103" t="str">
        <f>'الانطلاق في القراءة 10 درجات'!$W22</f>
        <v>0</v>
      </c>
      <c r="AR56" s="104" t="str">
        <f>'الانطلاق في القراءة 10 درجات'!$X22</f>
        <v>0</v>
      </c>
      <c r="AT56" s="584" t="str">
        <f>$A$16</f>
        <v>الانطلاق في القراءة</v>
      </c>
      <c r="AU56" s="585"/>
      <c r="AV56" s="101">
        <f>'الانطلاق في القراءة 10 درجات'!$J$5</f>
        <v>10</v>
      </c>
      <c r="AW56" s="102">
        <f>'الانطلاق في القراءة 10 درجات'!$S23</f>
        <v>0</v>
      </c>
      <c r="AX56" s="102">
        <f>'الانطلاق في القراءة 10 درجات'!$T23</f>
        <v>0</v>
      </c>
      <c r="AY56" s="102">
        <f>'الانطلاق في القراءة 10 درجات'!$U23</f>
        <v>0</v>
      </c>
      <c r="AZ56" s="103" t="str">
        <f>'الانطلاق في القراءة 10 درجات'!$W23</f>
        <v>0</v>
      </c>
      <c r="BA56" s="104" t="str">
        <f>'الانطلاق في القراءة 10 درجات'!$X23</f>
        <v>0</v>
      </c>
      <c r="BC56" s="584" t="str">
        <f>$A$16</f>
        <v>الانطلاق في القراءة</v>
      </c>
      <c r="BD56" s="585"/>
      <c r="BE56" s="101">
        <f>'الانطلاق في القراءة 10 درجات'!$J$5</f>
        <v>10</v>
      </c>
      <c r="BF56" s="102">
        <f>'الانطلاق في القراءة 10 درجات'!$S24</f>
        <v>0</v>
      </c>
      <c r="BG56" s="102">
        <f>'الانطلاق في القراءة 10 درجات'!$T24</f>
        <v>0</v>
      </c>
      <c r="BH56" s="102">
        <f>'الانطلاق في القراءة 10 درجات'!$U24</f>
        <v>0</v>
      </c>
      <c r="BI56" s="103" t="str">
        <f>'الانطلاق في القراءة 10 درجات'!$W24</f>
        <v>0</v>
      </c>
      <c r="BJ56" s="104" t="str">
        <f>'الانطلاق في القراءة 10 درجات'!$X24</f>
        <v>0</v>
      </c>
      <c r="BL56" s="584" t="str">
        <f>$A$16</f>
        <v>الانطلاق في القراءة</v>
      </c>
      <c r="BM56" s="585"/>
      <c r="BN56" s="101">
        <f>'الانطلاق في القراءة 10 درجات'!$J$5</f>
        <v>10</v>
      </c>
      <c r="BO56" s="102">
        <f>'الانطلاق في القراءة 10 درجات'!$S25</f>
        <v>0</v>
      </c>
      <c r="BP56" s="102">
        <f>'الانطلاق في القراءة 10 درجات'!$T25</f>
        <v>0</v>
      </c>
      <c r="BQ56" s="102">
        <f>'الانطلاق في القراءة 10 درجات'!$U25</f>
        <v>0</v>
      </c>
      <c r="BR56" s="103" t="str">
        <f>'الانطلاق في القراءة 10 درجات'!$W25</f>
        <v>0</v>
      </c>
      <c r="BS56" s="104" t="str">
        <f>'الانطلاق في القراءة 10 درجات'!$X25</f>
        <v>0</v>
      </c>
      <c r="BU56" s="584" t="str">
        <f>$A$16</f>
        <v>الانطلاق في القراءة</v>
      </c>
      <c r="BV56" s="585"/>
      <c r="BW56" s="101">
        <f>'الانطلاق في القراءة 10 درجات'!$J$5</f>
        <v>10</v>
      </c>
      <c r="BX56" s="102">
        <f>'الانطلاق في القراءة 10 درجات'!$S26</f>
        <v>0</v>
      </c>
      <c r="BY56" s="102">
        <f>'الانطلاق في القراءة 10 درجات'!$T26</f>
        <v>0</v>
      </c>
      <c r="BZ56" s="102">
        <f>'الانطلاق في القراءة 10 درجات'!$U26</f>
        <v>0</v>
      </c>
      <c r="CA56" s="103" t="str">
        <f>'الانطلاق في القراءة 10 درجات'!$W26</f>
        <v>0</v>
      </c>
      <c r="CB56" s="104" t="str">
        <f>'الانطلاق في القراءة 10 درجات'!$X26</f>
        <v>0</v>
      </c>
      <c r="CD56" s="584" t="str">
        <f>$A$16</f>
        <v>الانطلاق في القراءة</v>
      </c>
      <c r="CE56" s="585"/>
      <c r="CF56" s="101">
        <f>'الانطلاق في القراءة 10 درجات'!$J$5</f>
        <v>10</v>
      </c>
      <c r="CG56" s="102">
        <f>'الانطلاق في القراءة 10 درجات'!$S27</f>
        <v>0</v>
      </c>
      <c r="CH56" s="102">
        <f>'الانطلاق في القراءة 10 درجات'!$T27</f>
        <v>0</v>
      </c>
      <c r="CI56" s="102">
        <f>'الانطلاق في القراءة 10 درجات'!$U27</f>
        <v>0</v>
      </c>
      <c r="CJ56" s="103" t="str">
        <f>'الانطلاق في القراءة 10 درجات'!$W27</f>
        <v>0</v>
      </c>
      <c r="CK56" s="104" t="str">
        <f>'الانطلاق في القراءة 10 درجات'!$X27</f>
        <v>0</v>
      </c>
    </row>
    <row r="57" spans="1:89" ht="21.95" customHeight="1">
      <c r="A57" s="574" t="str">
        <f>$A$17</f>
        <v>الحفظ</v>
      </c>
      <c r="B57" s="575"/>
      <c r="C57" s="101">
        <f>'الحفظ 25 درجة'!$J$5</f>
        <v>25</v>
      </c>
      <c r="D57" s="102">
        <f>'الحفظ 25 درجة'!$S18</f>
        <v>0</v>
      </c>
      <c r="E57" s="102">
        <f>'الحفظ 25 درجة'!$T18</f>
        <v>0</v>
      </c>
      <c r="F57" s="102">
        <f>'الحفظ 25 درجة'!$U18</f>
        <v>0</v>
      </c>
      <c r="G57" s="103" t="str">
        <f>'الحفظ 25 درجة'!$W18</f>
        <v>0</v>
      </c>
      <c r="H57" s="104" t="str">
        <f>'الحفظ 25 درجة'!$X18</f>
        <v>0</v>
      </c>
      <c r="J57" s="574" t="str">
        <f>$A$17</f>
        <v>الحفظ</v>
      </c>
      <c r="K57" s="575"/>
      <c r="L57" s="101">
        <f>'الحفظ 25 درجة'!$J$5</f>
        <v>25</v>
      </c>
      <c r="M57" s="102">
        <f>'الحفظ 25 درجة'!$S19</f>
        <v>0</v>
      </c>
      <c r="N57" s="102">
        <f>'الحفظ 25 درجة'!$T19</f>
        <v>0</v>
      </c>
      <c r="O57" s="102">
        <f>'الحفظ 25 درجة'!$U19</f>
        <v>0</v>
      </c>
      <c r="P57" s="103" t="str">
        <f>'الحفظ 25 درجة'!$W19</f>
        <v>0</v>
      </c>
      <c r="Q57" s="104" t="str">
        <f>'الحفظ 25 درجة'!$X19</f>
        <v>0</v>
      </c>
      <c r="S57" s="574" t="str">
        <f>$A$17</f>
        <v>الحفظ</v>
      </c>
      <c r="T57" s="575"/>
      <c r="U57" s="101">
        <f>'الحفظ 25 درجة'!$J$5</f>
        <v>25</v>
      </c>
      <c r="V57" s="102">
        <f>'الحفظ 25 درجة'!$S20</f>
        <v>0</v>
      </c>
      <c r="W57" s="102">
        <f>'الحفظ 25 درجة'!$T20</f>
        <v>0</v>
      </c>
      <c r="X57" s="102">
        <f>'الحفظ 25 درجة'!$U20</f>
        <v>0</v>
      </c>
      <c r="Y57" s="103" t="str">
        <f>'الحفظ 25 درجة'!$W20</f>
        <v>0</v>
      </c>
      <c r="Z57" s="104" t="str">
        <f>'الحفظ 25 درجة'!$X20</f>
        <v>0</v>
      </c>
      <c r="AB57" s="574" t="str">
        <f>$A$17</f>
        <v>الحفظ</v>
      </c>
      <c r="AC57" s="575"/>
      <c r="AD57" s="101">
        <f>'الحفظ 25 درجة'!$J$5</f>
        <v>25</v>
      </c>
      <c r="AE57" s="102">
        <f>'الحفظ 25 درجة'!$S21</f>
        <v>0</v>
      </c>
      <c r="AF57" s="102">
        <f>'الحفظ 25 درجة'!$T21</f>
        <v>0</v>
      </c>
      <c r="AG57" s="102">
        <f>'الحفظ 25 درجة'!$U21</f>
        <v>0</v>
      </c>
      <c r="AH57" s="103" t="str">
        <f>'الحفظ 25 درجة'!$W21</f>
        <v>0</v>
      </c>
      <c r="AI57" s="104" t="str">
        <f>'الحفظ 25 درجة'!$X21</f>
        <v>0</v>
      </c>
      <c r="AK57" s="574" t="str">
        <f>$A$17</f>
        <v>الحفظ</v>
      </c>
      <c r="AL57" s="575"/>
      <c r="AM57" s="101">
        <f>'الحفظ 25 درجة'!$J$5</f>
        <v>25</v>
      </c>
      <c r="AN57" s="102">
        <f>'الحفظ 25 درجة'!$S22</f>
        <v>0</v>
      </c>
      <c r="AO57" s="102">
        <f>'الحفظ 25 درجة'!$T22</f>
        <v>0</v>
      </c>
      <c r="AP57" s="102">
        <f>'الحفظ 25 درجة'!$U22</f>
        <v>0</v>
      </c>
      <c r="AQ57" s="103" t="str">
        <f>'الحفظ 25 درجة'!$W22</f>
        <v>0</v>
      </c>
      <c r="AR57" s="104" t="str">
        <f>'الحفظ 25 درجة'!$X22</f>
        <v>0</v>
      </c>
      <c r="AT57" s="574" t="str">
        <f>$A$17</f>
        <v>الحفظ</v>
      </c>
      <c r="AU57" s="575"/>
      <c r="AV57" s="101">
        <f>'الحفظ 25 درجة'!$J$5</f>
        <v>25</v>
      </c>
      <c r="AW57" s="102">
        <f>'الحفظ 25 درجة'!$S23</f>
        <v>0</v>
      </c>
      <c r="AX57" s="102">
        <f>'الحفظ 25 درجة'!$T23</f>
        <v>0</v>
      </c>
      <c r="AY57" s="102">
        <f>'الحفظ 25 درجة'!$U23</f>
        <v>0</v>
      </c>
      <c r="AZ57" s="103" t="str">
        <f>'الحفظ 25 درجة'!$W23</f>
        <v>0</v>
      </c>
      <c r="BA57" s="104" t="str">
        <f>'الحفظ 25 درجة'!$X23</f>
        <v>0</v>
      </c>
      <c r="BC57" s="574" t="str">
        <f>$A$17</f>
        <v>الحفظ</v>
      </c>
      <c r="BD57" s="575"/>
      <c r="BE57" s="101">
        <f>'الحفظ 25 درجة'!$J$5</f>
        <v>25</v>
      </c>
      <c r="BF57" s="102">
        <f>'الحفظ 25 درجة'!$S24</f>
        <v>0</v>
      </c>
      <c r="BG57" s="102">
        <f>'الحفظ 25 درجة'!$T24</f>
        <v>0</v>
      </c>
      <c r="BH57" s="102">
        <f>'الحفظ 25 درجة'!$U24</f>
        <v>0</v>
      </c>
      <c r="BI57" s="103" t="str">
        <f>'الحفظ 25 درجة'!$W24</f>
        <v>0</v>
      </c>
      <c r="BJ57" s="104" t="str">
        <f>'الحفظ 25 درجة'!$X24</f>
        <v>0</v>
      </c>
      <c r="BL57" s="574" t="str">
        <f>$A$17</f>
        <v>الحفظ</v>
      </c>
      <c r="BM57" s="575"/>
      <c r="BN57" s="101">
        <f>'الحفظ 25 درجة'!$J$5</f>
        <v>25</v>
      </c>
      <c r="BO57" s="102">
        <f>'الحفظ 25 درجة'!$S25</f>
        <v>0</v>
      </c>
      <c r="BP57" s="102">
        <f>'الحفظ 25 درجة'!$T25</f>
        <v>0</v>
      </c>
      <c r="BQ57" s="102">
        <f>'الحفظ 25 درجة'!$U25</f>
        <v>0</v>
      </c>
      <c r="BR57" s="103" t="str">
        <f>'الحفظ 25 درجة'!$W25</f>
        <v>0</v>
      </c>
      <c r="BS57" s="104" t="str">
        <f>'الحفظ 25 درجة'!$X25</f>
        <v>0</v>
      </c>
      <c r="BU57" s="574" t="str">
        <f>$A$17</f>
        <v>الحفظ</v>
      </c>
      <c r="BV57" s="575"/>
      <c r="BW57" s="101">
        <f>'الحفظ 25 درجة'!$J$5</f>
        <v>25</v>
      </c>
      <c r="BX57" s="102">
        <f>'الحفظ 25 درجة'!$S26</f>
        <v>0</v>
      </c>
      <c r="BY57" s="102">
        <f>'الحفظ 25 درجة'!$T26</f>
        <v>0</v>
      </c>
      <c r="BZ57" s="102">
        <f>'الحفظ 25 درجة'!$U26</f>
        <v>0</v>
      </c>
      <c r="CA57" s="103" t="str">
        <f>'الحفظ 25 درجة'!$W26</f>
        <v>0</v>
      </c>
      <c r="CB57" s="104" t="str">
        <f>'الحفظ 25 درجة'!$X26</f>
        <v>0</v>
      </c>
      <c r="CD57" s="574" t="str">
        <f>$A$17</f>
        <v>الحفظ</v>
      </c>
      <c r="CE57" s="575"/>
      <c r="CF57" s="101">
        <f>'الحفظ 25 درجة'!$J$5</f>
        <v>25</v>
      </c>
      <c r="CG57" s="102">
        <f>'الحفظ 25 درجة'!$S27</f>
        <v>0</v>
      </c>
      <c r="CH57" s="102">
        <f>'الحفظ 25 درجة'!$T27</f>
        <v>0</v>
      </c>
      <c r="CI57" s="102">
        <f>'الحفظ 25 درجة'!$U27</f>
        <v>0</v>
      </c>
      <c r="CJ57" s="103" t="str">
        <f>'الحفظ 25 درجة'!$W27</f>
        <v>0</v>
      </c>
      <c r="CK57" s="104" t="str">
        <f>'الحفظ 25 درجة'!$X27</f>
        <v>0</v>
      </c>
    </row>
    <row r="58" spans="1:89" s="177" customFormat="1" ht="33" customHeight="1" thickBot="1">
      <c r="A58" s="538" t="s">
        <v>100</v>
      </c>
      <c r="B58" s="535"/>
      <c r="C58" s="535"/>
      <c r="D58" s="535"/>
      <c r="E58" s="536"/>
      <c r="F58" s="537"/>
      <c r="G58" s="175" t="str">
        <f>IF(SUM(G53:G57)=0,"0",(AVERAGE(G53:G57)))</f>
        <v>0</v>
      </c>
      <c r="H58" s="128" t="str">
        <f>IF(G58&lt;=0,"0",IF(G58&lt;=1%,"لم يتم تقييم الطالب/ة خلال الفترة",IF(G58&lt;=29.99%,"لا يمكن الحكم على مستوى الطالب/ة حاليًّا",IF(G58&lt;=39.99%,"مؤشرات مستوى الطالب/ة ضعيفة جدًا",IF(G58&lt;=49.99%,"مؤشرات مستوى الطالب/ة ضعيفة",IF(G58&lt;=69.99%,"مقبول",IF(G58&lt;=79.99%,"جيد",IF(G58&lt;=89.99%,"جيد جدًا",IF(G58&lt;=94.99%,"ممتاز",IF(G58&lt;=100%,"ممتاز جدًا","0"))))))))))</f>
        <v>0</v>
      </c>
      <c r="J58" s="538" t="s">
        <v>100</v>
      </c>
      <c r="K58" s="535"/>
      <c r="L58" s="535"/>
      <c r="M58" s="535"/>
      <c r="N58" s="536"/>
      <c r="O58" s="537"/>
      <c r="P58" s="175" t="str">
        <f>IF(SUM(P53:P57)=0,"0",(AVERAGE(P53:P57)))</f>
        <v>0</v>
      </c>
      <c r="Q58" s="128" t="str">
        <f>IF(P58&lt;=0,"0",IF(P58&lt;=1%,"لم يتم تقييم الطالب/ة خلال الفترة",IF(P58&lt;=29.99%,"لا يمكن الحكم على مستوى الطالب/ة حاليًّا",IF(P58&lt;=39.99%,"مؤشرات مستوى الطالب/ة ضعيفة جدًا",IF(P58&lt;=49.99%,"مؤشرات مستوى الطالب/ة ضعيفة",IF(P58&lt;=69.99%,"مقبول",IF(P58&lt;=79.99%,"جيد",IF(P58&lt;=89.99%,"جيد جدًا",IF(P58&lt;=94.99%,"ممتاز",IF(P58&lt;=100%,"ممتاز جدًا","0"))))))))))</f>
        <v>0</v>
      </c>
      <c r="S58" s="538" t="s">
        <v>100</v>
      </c>
      <c r="T58" s="535"/>
      <c r="U58" s="535"/>
      <c r="V58" s="535"/>
      <c r="W58" s="536"/>
      <c r="X58" s="537"/>
      <c r="Y58" s="175" t="str">
        <f>IF(SUM(Y53:Y57)=0,"0",(AVERAGE(Y53:Y57)))</f>
        <v>0</v>
      </c>
      <c r="Z58" s="128" t="str">
        <f>IF(Y58&lt;=0,"0",IF(Y58&lt;=1%,"لم يتم تقييم الطالب/ة خلال الفترة",IF(Y58&lt;=29.99%,"لا يمكن الحكم على مستوى الطالب/ة حاليًّا",IF(Y58&lt;=39.99%,"مؤشرات مستوى الطالب/ة ضعيفة جدًا",IF(Y58&lt;=49.99%,"مؤشرات مستوى الطالب/ة ضعيفة",IF(Y58&lt;=69.99%,"مقبول",IF(Y58&lt;=79.99%,"جيد",IF(Y58&lt;=89.99%,"جيد جدًا",IF(Y58&lt;=94.99%,"ممتاز",IF(Y58&lt;=100%,"ممتاز جدًا","0"))))))))))</f>
        <v>0</v>
      </c>
      <c r="AB58" s="538" t="s">
        <v>100</v>
      </c>
      <c r="AC58" s="535"/>
      <c r="AD58" s="535"/>
      <c r="AE58" s="535"/>
      <c r="AF58" s="536"/>
      <c r="AG58" s="537"/>
      <c r="AH58" s="175" t="str">
        <f>IF(SUM(AH53:AH57)=0,"0",(AVERAGE(AH53:AH57)))</f>
        <v>0</v>
      </c>
      <c r="AI58" s="128" t="str">
        <f>IF(AH58&lt;=0,"0",IF(AH58&lt;=1%,"لم يتم تقييم الطالب/ة خلال الفترة",IF(AH58&lt;=29.99%,"لا يمكن الحكم على مستوى الطالب/ة حاليًّا",IF(AH58&lt;=39.99%,"مؤشرات مستوى الطالب/ة ضعيفة جدًا",IF(AH58&lt;=49.99%,"مؤشرات مستوى الطالب/ة ضعيفة",IF(AH58&lt;=69.99%,"مقبول",IF(AH58&lt;=79.99%,"جيد",IF(AH58&lt;=89.99%,"جيد جدًا",IF(AH58&lt;=94.99%,"ممتاز",IF(AH58&lt;=100%,"ممتاز جدًا","0"))))))))))</f>
        <v>0</v>
      </c>
      <c r="AK58" s="538" t="s">
        <v>100</v>
      </c>
      <c r="AL58" s="535"/>
      <c r="AM58" s="535"/>
      <c r="AN58" s="535"/>
      <c r="AO58" s="536"/>
      <c r="AP58" s="537"/>
      <c r="AQ58" s="175" t="str">
        <f>IF(SUM(AQ53:AQ57)=0,"0",(AVERAGE(AQ53:AQ57)))</f>
        <v>0</v>
      </c>
      <c r="AR58" s="128" t="str">
        <f>IF(AQ58&lt;=0,"0",IF(AQ58&lt;=1%,"لم يتم تقييم الطالب/ة خلال الفترة",IF(AQ58&lt;=29.99%,"لا يمكن الحكم على مستوى الطالب/ة حاليًّا",IF(AQ58&lt;=39.99%,"مؤشرات مستوى الطالب/ة ضعيفة جدًا",IF(AQ58&lt;=49.99%,"مؤشرات مستوى الطالب/ة ضعيفة",IF(AQ58&lt;=69.99%,"مقبول",IF(AQ58&lt;=79.99%,"جيد",IF(AQ58&lt;=89.99%,"جيد جدًا",IF(AQ58&lt;=94.99%,"ممتاز",IF(AQ58&lt;=100%,"ممتاز جدًا","0"))))))))))</f>
        <v>0</v>
      </c>
      <c r="AT58" s="538" t="s">
        <v>100</v>
      </c>
      <c r="AU58" s="535"/>
      <c r="AV58" s="535"/>
      <c r="AW58" s="535"/>
      <c r="AX58" s="536"/>
      <c r="AY58" s="537"/>
      <c r="AZ58" s="175" t="str">
        <f>IF(SUM(AZ53:AZ57)=0,"0",(AVERAGE(AZ53:AZ57)))</f>
        <v>0</v>
      </c>
      <c r="BA58" s="128" t="str">
        <f>IF(AZ58&lt;=0,"0",IF(AZ58&lt;=1%,"لم يتم تقييم الطالب/ة خلال الفترة",IF(AZ58&lt;=29.99%,"لا يمكن الحكم على مستوى الطالب/ة حاليًّا",IF(AZ58&lt;=39.99%,"مؤشرات مستوى الطالب/ة ضعيفة جدًا",IF(AZ58&lt;=49.99%,"مؤشرات مستوى الطالب/ة ضعيفة",IF(AZ58&lt;=69.99%,"مقبول",IF(AZ58&lt;=79.99%,"جيد",IF(AZ58&lt;=89.99%,"جيد جدًا",IF(AZ58&lt;=94.99%,"ممتاز",IF(AZ58&lt;=100%,"ممتاز جدًا","0"))))))))))</f>
        <v>0</v>
      </c>
      <c r="BC58" s="538" t="s">
        <v>100</v>
      </c>
      <c r="BD58" s="535"/>
      <c r="BE58" s="535"/>
      <c r="BF58" s="535"/>
      <c r="BG58" s="536"/>
      <c r="BH58" s="537"/>
      <c r="BI58" s="175" t="str">
        <f>IF(SUM(BI53:BI57)=0,"0",(AVERAGE(BI53:BI57)))</f>
        <v>0</v>
      </c>
      <c r="BJ58" s="128" t="str">
        <f>IF(BI58&lt;=0,"0",IF(BI58&lt;=1%,"لم يتم تقييم الطالب/ة خلال الفترة",IF(BI58&lt;=29.99%,"لا يمكن الحكم على مستوى الطالب/ة حاليًّا",IF(BI58&lt;=39.99%,"مؤشرات مستوى الطالب/ة ضعيفة جدًا",IF(BI58&lt;=49.99%,"مؤشرات مستوى الطالب/ة ضعيفة",IF(BI58&lt;=69.99%,"مقبول",IF(BI58&lt;=79.99%,"جيد",IF(BI58&lt;=89.99%,"جيد جدًا",IF(BI58&lt;=94.99%,"ممتاز",IF(BI58&lt;=100%,"ممتاز جدًا","0"))))))))))</f>
        <v>0</v>
      </c>
      <c r="BL58" s="538" t="s">
        <v>100</v>
      </c>
      <c r="BM58" s="535"/>
      <c r="BN58" s="535"/>
      <c r="BO58" s="535"/>
      <c r="BP58" s="536"/>
      <c r="BQ58" s="537"/>
      <c r="BR58" s="175" t="str">
        <f>IF(SUM(BR53:BR57)=0,"0",(AVERAGE(BR53:BR57)))</f>
        <v>0</v>
      </c>
      <c r="BS58" s="128" t="str">
        <f>IF(BR58&lt;=0,"0",IF(BR58&lt;=1%,"لم يتم تقييم الطالب/ة خلال الفترة",IF(BR58&lt;=29.99%,"لا يمكن الحكم على مستوى الطالب/ة حاليًّا",IF(BR58&lt;=39.99%,"مؤشرات مستوى الطالب/ة ضعيفة جدًا",IF(BR58&lt;=49.99%,"مؤشرات مستوى الطالب/ة ضعيفة",IF(BR58&lt;=69.99%,"مقبول",IF(BR58&lt;=79.99%,"جيد",IF(BR58&lt;=89.99%,"جيد جدًا",IF(BR58&lt;=94.99%,"ممتاز",IF(BR58&lt;=100%,"ممتاز جدًا","0"))))))))))</f>
        <v>0</v>
      </c>
      <c r="BU58" s="538" t="s">
        <v>100</v>
      </c>
      <c r="BV58" s="535"/>
      <c r="BW58" s="535"/>
      <c r="BX58" s="535"/>
      <c r="BY58" s="536"/>
      <c r="BZ58" s="537"/>
      <c r="CA58" s="175" t="str">
        <f>IF(SUM(CA53:CA57)=0,"0",(AVERAGE(CA53:CA57)))</f>
        <v>0</v>
      </c>
      <c r="CB58" s="128" t="str">
        <f>IF(CA58&lt;=0,"0",IF(CA58&lt;=1%,"لم يتم تقييم الطالب/ة خلال الفترة",IF(CA58&lt;=29.99%,"لا يمكن الحكم على مستوى الطالب/ة حاليًّا",IF(CA58&lt;=39.99%,"مؤشرات مستوى الطالب/ة ضعيفة جدًا",IF(CA58&lt;=49.99%,"مؤشرات مستوى الطالب/ة ضعيفة",IF(CA58&lt;=69.99%,"مقبول",IF(CA58&lt;=79.99%,"جيد",IF(CA58&lt;=89.99%,"جيد جدًا",IF(CA58&lt;=94.99%,"ممتاز",IF(CA58&lt;=100%,"ممتاز جدًا","0"))))))))))</f>
        <v>0</v>
      </c>
      <c r="CD58" s="538" t="s">
        <v>100</v>
      </c>
      <c r="CE58" s="535"/>
      <c r="CF58" s="535"/>
      <c r="CG58" s="535"/>
      <c r="CH58" s="536"/>
      <c r="CI58" s="537"/>
      <c r="CJ58" s="175" t="str">
        <f>IF(SUM(CJ53:CJ57)=0,"0",(AVERAGE(CJ53:CJ57)))</f>
        <v>0</v>
      </c>
      <c r="CK58" s="128" t="str">
        <f>IF(CJ58&lt;=0,"0",IF(CJ58&lt;=1%,"لم يتم تقييم الطالب/ة خلال الفترة",IF(CJ58&lt;=29.99%,"لا يمكن الحكم على مستوى الطالب/ة حاليًّا",IF(CJ58&lt;=39.99%,"مؤشرات مستوى الطالب/ة ضعيفة جدًا",IF(CJ58&lt;=49.99%,"مؤشرات مستوى الطالب/ة ضعيفة",IF(CJ58&lt;=69.99%,"مقبول",IF(CJ58&lt;=79.99%,"جيد",IF(CJ58&lt;=89.99%,"جيد جدًا",IF(CJ58&lt;=94.99%,"ممتاز",IF(CJ58&lt;=100%,"ممتاز جدًا","0"))))))))))</f>
        <v>0</v>
      </c>
    </row>
    <row r="59" spans="1:89" ht="11.25" customHeight="1" thickBot="1">
      <c r="A59" s="138"/>
      <c r="B59" s="138"/>
      <c r="C59" s="138"/>
      <c r="D59" s="138"/>
      <c r="E59" s="138"/>
      <c r="F59" s="138"/>
      <c r="G59" s="78"/>
      <c r="H59" s="105"/>
      <c r="J59" s="138"/>
      <c r="K59" s="138"/>
      <c r="L59" s="138"/>
      <c r="M59" s="138"/>
      <c r="N59" s="138"/>
      <c r="O59" s="138"/>
      <c r="P59" s="78"/>
      <c r="Q59" s="105"/>
      <c r="S59" s="138"/>
      <c r="T59" s="138"/>
      <c r="U59" s="138"/>
      <c r="V59" s="138"/>
      <c r="W59" s="138"/>
      <c r="X59" s="138"/>
      <c r="Y59" s="78"/>
      <c r="Z59" s="105"/>
      <c r="AB59" s="138"/>
      <c r="AC59" s="138"/>
      <c r="AD59" s="138"/>
      <c r="AE59" s="138"/>
      <c r="AF59" s="138"/>
      <c r="AG59" s="138"/>
      <c r="AH59" s="78"/>
      <c r="AI59" s="105"/>
      <c r="AK59" s="138"/>
      <c r="AL59" s="138"/>
      <c r="AM59" s="138"/>
      <c r="AN59" s="138"/>
      <c r="AO59" s="138"/>
      <c r="AP59" s="138"/>
      <c r="AQ59" s="78"/>
      <c r="AR59" s="105"/>
      <c r="AT59" s="138"/>
      <c r="AU59" s="138"/>
      <c r="AV59" s="138"/>
      <c r="AW59" s="138"/>
      <c r="AX59" s="138"/>
      <c r="AY59" s="138"/>
      <c r="AZ59" s="78"/>
      <c r="BA59" s="105"/>
      <c r="BC59" s="138"/>
      <c r="BD59" s="138"/>
      <c r="BE59" s="138"/>
      <c r="BF59" s="138"/>
      <c r="BG59" s="138"/>
      <c r="BH59" s="138"/>
      <c r="BI59" s="78"/>
      <c r="BJ59" s="105"/>
      <c r="BL59" s="138"/>
      <c r="BM59" s="138"/>
      <c r="BN59" s="138"/>
      <c r="BO59" s="138"/>
      <c r="BP59" s="138"/>
      <c r="BQ59" s="138"/>
      <c r="BR59" s="78"/>
      <c r="BS59" s="105"/>
      <c r="BU59" s="138"/>
      <c r="BV59" s="138"/>
      <c r="BW59" s="138"/>
      <c r="BX59" s="138"/>
      <c r="BY59" s="138"/>
      <c r="BZ59" s="138"/>
      <c r="CA59" s="78"/>
      <c r="CB59" s="105"/>
      <c r="CD59" s="138"/>
      <c r="CE59" s="138"/>
      <c r="CF59" s="138"/>
      <c r="CG59" s="138"/>
      <c r="CH59" s="138"/>
      <c r="CI59" s="138"/>
      <c r="CJ59" s="78"/>
      <c r="CK59" s="105"/>
    </row>
    <row r="60" spans="1:89" ht="25.5" customHeight="1" thickTop="1" thickBot="1">
      <c r="A60" s="542" t="str">
        <f>$A$20</f>
        <v xml:space="preserve">تقرير حضور وغياب الطالب/ة حتى تأريخ </v>
      </c>
      <c r="B60" s="543"/>
      <c r="C60" s="544"/>
      <c r="D60" s="544"/>
      <c r="E60" s="544"/>
      <c r="F60" s="544"/>
      <c r="G60" s="544"/>
      <c r="H60" s="107">
        <f>$H$20</f>
        <v>0</v>
      </c>
      <c r="J60" s="542" t="str">
        <f>$A$20</f>
        <v xml:space="preserve">تقرير حضور وغياب الطالب/ة حتى تأريخ </v>
      </c>
      <c r="K60" s="543"/>
      <c r="L60" s="544"/>
      <c r="M60" s="544"/>
      <c r="N60" s="544"/>
      <c r="O60" s="544"/>
      <c r="P60" s="544"/>
      <c r="Q60" s="107">
        <f>$H$20</f>
        <v>0</v>
      </c>
      <c r="S60" s="542" t="str">
        <f>$A$20</f>
        <v xml:space="preserve">تقرير حضور وغياب الطالب/ة حتى تأريخ </v>
      </c>
      <c r="T60" s="543"/>
      <c r="U60" s="544"/>
      <c r="V60" s="544"/>
      <c r="W60" s="544"/>
      <c r="X60" s="544"/>
      <c r="Y60" s="544"/>
      <c r="Z60" s="107">
        <f>$H$20</f>
        <v>0</v>
      </c>
      <c r="AB60" s="542" t="str">
        <f>$A$20</f>
        <v xml:space="preserve">تقرير حضور وغياب الطالب/ة حتى تأريخ </v>
      </c>
      <c r="AC60" s="543"/>
      <c r="AD60" s="544"/>
      <c r="AE60" s="544"/>
      <c r="AF60" s="544"/>
      <c r="AG60" s="544"/>
      <c r="AH60" s="544"/>
      <c r="AI60" s="107">
        <f>$H$20</f>
        <v>0</v>
      </c>
      <c r="AK60" s="542" t="str">
        <f>$A$20</f>
        <v xml:space="preserve">تقرير حضور وغياب الطالب/ة حتى تأريخ </v>
      </c>
      <c r="AL60" s="543"/>
      <c r="AM60" s="544"/>
      <c r="AN60" s="544"/>
      <c r="AO60" s="544"/>
      <c r="AP60" s="544"/>
      <c r="AQ60" s="544"/>
      <c r="AR60" s="107">
        <f>$H$20</f>
        <v>0</v>
      </c>
      <c r="AT60" s="542" t="str">
        <f>$A$20</f>
        <v xml:space="preserve">تقرير حضور وغياب الطالب/ة حتى تأريخ </v>
      </c>
      <c r="AU60" s="543"/>
      <c r="AV60" s="544"/>
      <c r="AW60" s="544"/>
      <c r="AX60" s="544"/>
      <c r="AY60" s="544"/>
      <c r="AZ60" s="544"/>
      <c r="BA60" s="107">
        <f>$H$20</f>
        <v>0</v>
      </c>
      <c r="BC60" s="542" t="str">
        <f>$A$20</f>
        <v xml:space="preserve">تقرير حضور وغياب الطالب/ة حتى تأريخ </v>
      </c>
      <c r="BD60" s="543"/>
      <c r="BE60" s="544"/>
      <c r="BF60" s="544"/>
      <c r="BG60" s="544"/>
      <c r="BH60" s="544"/>
      <c r="BI60" s="544"/>
      <c r="BJ60" s="107">
        <f>$H$20</f>
        <v>0</v>
      </c>
      <c r="BL60" s="542" t="str">
        <f>$A$20</f>
        <v xml:space="preserve">تقرير حضور وغياب الطالب/ة حتى تأريخ </v>
      </c>
      <c r="BM60" s="543"/>
      <c r="BN60" s="544"/>
      <c r="BO60" s="544"/>
      <c r="BP60" s="544"/>
      <c r="BQ60" s="544"/>
      <c r="BR60" s="544"/>
      <c r="BS60" s="107">
        <f>$H$20</f>
        <v>0</v>
      </c>
      <c r="BU60" s="542" t="str">
        <f>$A$20</f>
        <v xml:space="preserve">تقرير حضور وغياب الطالب/ة حتى تأريخ </v>
      </c>
      <c r="BV60" s="543"/>
      <c r="BW60" s="544"/>
      <c r="BX60" s="544"/>
      <c r="BY60" s="544"/>
      <c r="BZ60" s="544"/>
      <c r="CA60" s="544"/>
      <c r="CB60" s="107">
        <f>$H$20</f>
        <v>0</v>
      </c>
      <c r="CD60" s="542" t="str">
        <f>$A$20</f>
        <v xml:space="preserve">تقرير حضور وغياب الطالب/ة حتى تأريخ </v>
      </c>
      <c r="CE60" s="543"/>
      <c r="CF60" s="544"/>
      <c r="CG60" s="544"/>
      <c r="CH60" s="544"/>
      <c r="CI60" s="544"/>
      <c r="CJ60" s="544"/>
      <c r="CK60" s="107">
        <f>$H$20</f>
        <v>0</v>
      </c>
    </row>
    <row r="61" spans="1:89" ht="11.25" customHeight="1" thickTop="1" thickBot="1">
      <c r="A61" s="108"/>
      <c r="B61" s="108"/>
      <c r="C61" s="109"/>
      <c r="D61" s="109"/>
      <c r="E61" s="109"/>
      <c r="F61" s="109"/>
      <c r="G61" s="109"/>
      <c r="H61" s="110"/>
      <c r="J61" s="108"/>
      <c r="K61" s="108"/>
      <c r="L61" s="109"/>
      <c r="M61" s="109"/>
      <c r="N61" s="109"/>
      <c r="O61" s="109"/>
      <c r="P61" s="109"/>
      <c r="Q61" s="110"/>
      <c r="S61" s="108"/>
      <c r="T61" s="108"/>
      <c r="U61" s="109"/>
      <c r="V61" s="109"/>
      <c r="W61" s="109"/>
      <c r="X61" s="109"/>
      <c r="Y61" s="109"/>
      <c r="Z61" s="110"/>
      <c r="AB61" s="108"/>
      <c r="AC61" s="108"/>
      <c r="AD61" s="109"/>
      <c r="AE61" s="109"/>
      <c r="AF61" s="109"/>
      <c r="AG61" s="109"/>
      <c r="AH61" s="109"/>
      <c r="AI61" s="110"/>
      <c r="AK61" s="108"/>
      <c r="AL61" s="108"/>
      <c r="AM61" s="109"/>
      <c r="AN61" s="109"/>
      <c r="AO61" s="109"/>
      <c r="AP61" s="109"/>
      <c r="AQ61" s="109"/>
      <c r="AR61" s="110"/>
      <c r="AT61" s="108"/>
      <c r="AU61" s="108"/>
      <c r="AV61" s="109"/>
      <c r="AW61" s="109"/>
      <c r="AX61" s="109"/>
      <c r="AY61" s="109"/>
      <c r="AZ61" s="109"/>
      <c r="BA61" s="110"/>
      <c r="BC61" s="108"/>
      <c r="BD61" s="108"/>
      <c r="BE61" s="109"/>
      <c r="BF61" s="109"/>
      <c r="BG61" s="109"/>
      <c r="BH61" s="109"/>
      <c r="BI61" s="109"/>
      <c r="BJ61" s="110"/>
      <c r="BL61" s="108"/>
      <c r="BM61" s="108"/>
      <c r="BN61" s="109"/>
      <c r="BO61" s="109"/>
      <c r="BP61" s="109"/>
      <c r="BQ61" s="109"/>
      <c r="BR61" s="109"/>
      <c r="BS61" s="110"/>
      <c r="BU61" s="108"/>
      <c r="BV61" s="108"/>
      <c r="BW61" s="109"/>
      <c r="BX61" s="109"/>
      <c r="BY61" s="109"/>
      <c r="BZ61" s="109"/>
      <c r="CA61" s="109"/>
      <c r="CB61" s="110"/>
      <c r="CD61" s="108"/>
      <c r="CE61" s="108"/>
      <c r="CF61" s="109"/>
      <c r="CG61" s="109"/>
      <c r="CH61" s="109"/>
      <c r="CI61" s="109"/>
      <c r="CJ61" s="109"/>
      <c r="CK61" s="110"/>
    </row>
    <row r="62" spans="1:89" s="132" customFormat="1" ht="20.25" customHeight="1">
      <c r="A62" s="551" t="str">
        <f>$A$22</f>
        <v>عدد أيام</v>
      </c>
      <c r="B62" s="552"/>
      <c r="C62" s="552"/>
      <c r="D62" s="552"/>
      <c r="E62" s="547" t="str">
        <f>$E$22</f>
        <v>الدرجة المستحقة</v>
      </c>
      <c r="F62" s="545" t="str">
        <f>$F$22</f>
        <v>نسبة الحضور</v>
      </c>
      <c r="G62" s="545" t="str">
        <f>$G$22</f>
        <v>ملحوظات</v>
      </c>
      <c r="H62" s="548"/>
      <c r="J62" s="551" t="str">
        <f>$A$22</f>
        <v>عدد أيام</v>
      </c>
      <c r="K62" s="552"/>
      <c r="L62" s="552"/>
      <c r="M62" s="552"/>
      <c r="N62" s="547" t="str">
        <f>$E$22</f>
        <v>الدرجة المستحقة</v>
      </c>
      <c r="O62" s="545" t="str">
        <f>$F$22</f>
        <v>نسبة الحضور</v>
      </c>
      <c r="P62" s="545" t="str">
        <f>$G$22</f>
        <v>ملحوظات</v>
      </c>
      <c r="Q62" s="548"/>
      <c r="S62" s="551" t="str">
        <f>$A$22</f>
        <v>عدد أيام</v>
      </c>
      <c r="T62" s="552"/>
      <c r="U62" s="552"/>
      <c r="V62" s="552"/>
      <c r="W62" s="547" t="str">
        <f>$E$22</f>
        <v>الدرجة المستحقة</v>
      </c>
      <c r="X62" s="545" t="str">
        <f>$F$22</f>
        <v>نسبة الحضور</v>
      </c>
      <c r="Y62" s="545" t="str">
        <f>$G$22</f>
        <v>ملحوظات</v>
      </c>
      <c r="Z62" s="548"/>
      <c r="AB62" s="551" t="str">
        <f>$A$22</f>
        <v>عدد أيام</v>
      </c>
      <c r="AC62" s="552"/>
      <c r="AD62" s="552"/>
      <c r="AE62" s="552"/>
      <c r="AF62" s="547" t="str">
        <f>$E$22</f>
        <v>الدرجة المستحقة</v>
      </c>
      <c r="AG62" s="545" t="str">
        <f>$F$22</f>
        <v>نسبة الحضور</v>
      </c>
      <c r="AH62" s="545" t="str">
        <f>$G$22</f>
        <v>ملحوظات</v>
      </c>
      <c r="AI62" s="548"/>
      <c r="AK62" s="551" t="str">
        <f>$A$22</f>
        <v>عدد أيام</v>
      </c>
      <c r="AL62" s="552"/>
      <c r="AM62" s="552"/>
      <c r="AN62" s="552"/>
      <c r="AO62" s="547" t="str">
        <f>$E$22</f>
        <v>الدرجة المستحقة</v>
      </c>
      <c r="AP62" s="545" t="str">
        <f>$F$22</f>
        <v>نسبة الحضور</v>
      </c>
      <c r="AQ62" s="545" t="str">
        <f>$G$22</f>
        <v>ملحوظات</v>
      </c>
      <c r="AR62" s="548"/>
      <c r="AT62" s="551" t="str">
        <f>$A$22</f>
        <v>عدد أيام</v>
      </c>
      <c r="AU62" s="552"/>
      <c r="AV62" s="552"/>
      <c r="AW62" s="552"/>
      <c r="AX62" s="547" t="str">
        <f>$E$22</f>
        <v>الدرجة المستحقة</v>
      </c>
      <c r="AY62" s="545" t="str">
        <f>$F$22</f>
        <v>نسبة الحضور</v>
      </c>
      <c r="AZ62" s="545" t="str">
        <f>$G$22</f>
        <v>ملحوظات</v>
      </c>
      <c r="BA62" s="548"/>
      <c r="BC62" s="551" t="str">
        <f>$A$22</f>
        <v>عدد أيام</v>
      </c>
      <c r="BD62" s="552"/>
      <c r="BE62" s="552"/>
      <c r="BF62" s="552"/>
      <c r="BG62" s="547" t="str">
        <f>$E$22</f>
        <v>الدرجة المستحقة</v>
      </c>
      <c r="BH62" s="545" t="str">
        <f>$F$22</f>
        <v>نسبة الحضور</v>
      </c>
      <c r="BI62" s="545" t="str">
        <f>$G$22</f>
        <v>ملحوظات</v>
      </c>
      <c r="BJ62" s="548"/>
      <c r="BL62" s="551" t="str">
        <f>$A$22</f>
        <v>عدد أيام</v>
      </c>
      <c r="BM62" s="552"/>
      <c r="BN62" s="552"/>
      <c r="BO62" s="552"/>
      <c r="BP62" s="547" t="str">
        <f>$E$22</f>
        <v>الدرجة المستحقة</v>
      </c>
      <c r="BQ62" s="545" t="str">
        <f>$F$22</f>
        <v>نسبة الحضور</v>
      </c>
      <c r="BR62" s="545" t="str">
        <f>$G$22</f>
        <v>ملحوظات</v>
      </c>
      <c r="BS62" s="548"/>
      <c r="BU62" s="551" t="str">
        <f>$A$22</f>
        <v>عدد أيام</v>
      </c>
      <c r="BV62" s="552"/>
      <c r="BW62" s="552"/>
      <c r="BX62" s="552"/>
      <c r="BY62" s="547" t="str">
        <f>$E$22</f>
        <v>الدرجة المستحقة</v>
      </c>
      <c r="BZ62" s="545" t="str">
        <f>$F$22</f>
        <v>نسبة الحضور</v>
      </c>
      <c r="CA62" s="545" t="str">
        <f>$G$22</f>
        <v>ملحوظات</v>
      </c>
      <c r="CB62" s="548"/>
      <c r="CD62" s="551" t="str">
        <f>$A$22</f>
        <v>عدد أيام</v>
      </c>
      <c r="CE62" s="552"/>
      <c r="CF62" s="552"/>
      <c r="CG62" s="552"/>
      <c r="CH62" s="547" t="str">
        <f>$E$22</f>
        <v>الدرجة المستحقة</v>
      </c>
      <c r="CI62" s="545" t="str">
        <f>$F$22</f>
        <v>نسبة الحضور</v>
      </c>
      <c r="CJ62" s="545" t="str">
        <f>$G$22</f>
        <v>ملحوظات</v>
      </c>
      <c r="CK62" s="548"/>
    </row>
    <row r="63" spans="1:89" s="132" customFormat="1" ht="36.75" customHeight="1">
      <c r="A63" s="133" t="str">
        <f>$A$23</f>
        <v>الدراسة الفعلية</v>
      </c>
      <c r="B63" s="139" t="str">
        <f>$B$23</f>
        <v>حضور الطالب/ة</v>
      </c>
      <c r="C63" s="139" t="str">
        <f>$C$23</f>
        <v>الغياب بعذر</v>
      </c>
      <c r="D63" s="134" t="str">
        <f>$D$23</f>
        <v>الغياب بدون عذر</v>
      </c>
      <c r="E63" s="546"/>
      <c r="F63" s="546"/>
      <c r="G63" s="546"/>
      <c r="H63" s="549"/>
      <c r="J63" s="133" t="str">
        <f>$A$23</f>
        <v>الدراسة الفعلية</v>
      </c>
      <c r="K63" s="139" t="str">
        <f>$B$23</f>
        <v>حضور الطالب/ة</v>
      </c>
      <c r="L63" s="139" t="str">
        <f>$C$23</f>
        <v>الغياب بعذر</v>
      </c>
      <c r="M63" s="134" t="str">
        <f>$D$23</f>
        <v>الغياب بدون عذر</v>
      </c>
      <c r="N63" s="546"/>
      <c r="O63" s="546"/>
      <c r="P63" s="546"/>
      <c r="Q63" s="549"/>
      <c r="S63" s="133" t="str">
        <f>$A$23</f>
        <v>الدراسة الفعلية</v>
      </c>
      <c r="T63" s="139" t="str">
        <f>$B$23</f>
        <v>حضور الطالب/ة</v>
      </c>
      <c r="U63" s="139" t="str">
        <f>$C$23</f>
        <v>الغياب بعذر</v>
      </c>
      <c r="V63" s="134" t="str">
        <f>$D$23</f>
        <v>الغياب بدون عذر</v>
      </c>
      <c r="W63" s="546"/>
      <c r="X63" s="546"/>
      <c r="Y63" s="546"/>
      <c r="Z63" s="549"/>
      <c r="AB63" s="133" t="str">
        <f>$A$23</f>
        <v>الدراسة الفعلية</v>
      </c>
      <c r="AC63" s="139" t="str">
        <f>$B$23</f>
        <v>حضور الطالب/ة</v>
      </c>
      <c r="AD63" s="139" t="str">
        <f>$C$23</f>
        <v>الغياب بعذر</v>
      </c>
      <c r="AE63" s="134" t="str">
        <f>$D$23</f>
        <v>الغياب بدون عذر</v>
      </c>
      <c r="AF63" s="546"/>
      <c r="AG63" s="546"/>
      <c r="AH63" s="546"/>
      <c r="AI63" s="549"/>
      <c r="AK63" s="133" t="str">
        <f>$A$23</f>
        <v>الدراسة الفعلية</v>
      </c>
      <c r="AL63" s="139" t="str">
        <f>$B$23</f>
        <v>حضور الطالب/ة</v>
      </c>
      <c r="AM63" s="139" t="str">
        <f>$C$23</f>
        <v>الغياب بعذر</v>
      </c>
      <c r="AN63" s="134" t="str">
        <f>$D$23</f>
        <v>الغياب بدون عذر</v>
      </c>
      <c r="AO63" s="546"/>
      <c r="AP63" s="546"/>
      <c r="AQ63" s="546"/>
      <c r="AR63" s="549"/>
      <c r="AT63" s="133" t="str">
        <f>$A$23</f>
        <v>الدراسة الفعلية</v>
      </c>
      <c r="AU63" s="139" t="str">
        <f>$B$23</f>
        <v>حضور الطالب/ة</v>
      </c>
      <c r="AV63" s="139" t="str">
        <f>$C$23</f>
        <v>الغياب بعذر</v>
      </c>
      <c r="AW63" s="134" t="str">
        <f>$D$23</f>
        <v>الغياب بدون عذر</v>
      </c>
      <c r="AX63" s="546"/>
      <c r="AY63" s="546"/>
      <c r="AZ63" s="546"/>
      <c r="BA63" s="549"/>
      <c r="BC63" s="133" t="str">
        <f>$A$23</f>
        <v>الدراسة الفعلية</v>
      </c>
      <c r="BD63" s="139" t="str">
        <f>$B$23</f>
        <v>حضور الطالب/ة</v>
      </c>
      <c r="BE63" s="139" t="str">
        <f>$C$23</f>
        <v>الغياب بعذر</v>
      </c>
      <c r="BF63" s="134" t="str">
        <f>$D$23</f>
        <v>الغياب بدون عذر</v>
      </c>
      <c r="BG63" s="546"/>
      <c r="BH63" s="546"/>
      <c r="BI63" s="546"/>
      <c r="BJ63" s="549"/>
      <c r="BL63" s="133" t="str">
        <f>$A$23</f>
        <v>الدراسة الفعلية</v>
      </c>
      <c r="BM63" s="139" t="str">
        <f>$B$23</f>
        <v>حضور الطالب/ة</v>
      </c>
      <c r="BN63" s="139" t="str">
        <f>$C$23</f>
        <v>الغياب بعذر</v>
      </c>
      <c r="BO63" s="134" t="str">
        <f>$D$23</f>
        <v>الغياب بدون عذر</v>
      </c>
      <c r="BP63" s="546"/>
      <c r="BQ63" s="546"/>
      <c r="BR63" s="546"/>
      <c r="BS63" s="549"/>
      <c r="BU63" s="133" t="str">
        <f>$A$23</f>
        <v>الدراسة الفعلية</v>
      </c>
      <c r="BV63" s="139" t="str">
        <f>$B$23</f>
        <v>حضور الطالب/ة</v>
      </c>
      <c r="BW63" s="139" t="str">
        <f>$C$23</f>
        <v>الغياب بعذر</v>
      </c>
      <c r="BX63" s="134" t="str">
        <f>$D$23</f>
        <v>الغياب بدون عذر</v>
      </c>
      <c r="BY63" s="546"/>
      <c r="BZ63" s="546"/>
      <c r="CA63" s="546"/>
      <c r="CB63" s="549"/>
      <c r="CD63" s="133" t="str">
        <f>$A$23</f>
        <v>الدراسة الفعلية</v>
      </c>
      <c r="CE63" s="139" t="str">
        <f>$B$23</f>
        <v>حضور الطالب/ة</v>
      </c>
      <c r="CF63" s="139" t="str">
        <f>$C$23</f>
        <v>الغياب بعذر</v>
      </c>
      <c r="CG63" s="134" t="str">
        <f>$D$23</f>
        <v>الغياب بدون عذر</v>
      </c>
      <c r="CH63" s="546"/>
      <c r="CI63" s="546"/>
      <c r="CJ63" s="546"/>
      <c r="CK63" s="549"/>
    </row>
    <row r="64" spans="1:89" s="177" customFormat="1" ht="32.25" customHeight="1" thickBot="1">
      <c r="A64" s="172">
        <f>'الحضور 5 درجات'!$BN19</f>
        <v>0</v>
      </c>
      <c r="B64" s="173">
        <f>'الحضور 5 درجات'!$BJ19</f>
        <v>0</v>
      </c>
      <c r="C64" s="173">
        <f>'الحضور 5 درجات'!$BK19</f>
        <v>0</v>
      </c>
      <c r="D64" s="71">
        <f>'الحضور 5 درجات'!$BL19</f>
        <v>0</v>
      </c>
      <c r="E64" s="173" t="str">
        <f>'الحضور 5 درجات'!$BP19</f>
        <v>0</v>
      </c>
      <c r="F64" s="222" t="str">
        <f>IF(A64&gt;0,(B64/A64),"0")</f>
        <v>0</v>
      </c>
      <c r="G64" s="586" t="str">
        <f>'الحضور 5 درجات'!$BQ19</f>
        <v>0</v>
      </c>
      <c r="H64" s="287"/>
      <c r="J64" s="172">
        <f>'الحضور 5 درجات'!$BN20</f>
        <v>0</v>
      </c>
      <c r="K64" s="173">
        <f>'الحضور 5 درجات'!$BJ20</f>
        <v>0</v>
      </c>
      <c r="L64" s="173">
        <f>'الحضور 5 درجات'!$BK20</f>
        <v>0</v>
      </c>
      <c r="M64" s="71">
        <f>'الحضور 5 درجات'!$BL20</f>
        <v>0</v>
      </c>
      <c r="N64" s="173" t="str">
        <f>'الحضور 5 درجات'!$BP20</f>
        <v>0</v>
      </c>
      <c r="O64" s="222" t="str">
        <f>IF(J64&gt;0,(K64/J64),"0")</f>
        <v>0</v>
      </c>
      <c r="P64" s="586" t="str">
        <f>'الحضور 5 درجات'!$BQ20</f>
        <v>0</v>
      </c>
      <c r="Q64" s="287"/>
      <c r="S64" s="172">
        <f>'الحضور 5 درجات'!$BN21</f>
        <v>0</v>
      </c>
      <c r="T64" s="173">
        <f>'الحضور 5 درجات'!$BJ21</f>
        <v>0</v>
      </c>
      <c r="U64" s="173">
        <f>'الحضور 5 درجات'!$BK21</f>
        <v>0</v>
      </c>
      <c r="V64" s="71">
        <f>'الحضور 5 درجات'!$BL21</f>
        <v>0</v>
      </c>
      <c r="W64" s="173" t="str">
        <f>'الحضور 5 درجات'!$BP21</f>
        <v>0</v>
      </c>
      <c r="X64" s="222" t="str">
        <f>IF(S64&gt;0,(T64/S64),"0")</f>
        <v>0</v>
      </c>
      <c r="Y64" s="586" t="str">
        <f>'الحضور 5 درجات'!$BQ21</f>
        <v>0</v>
      </c>
      <c r="Z64" s="287"/>
      <c r="AB64" s="172">
        <f>'الحضور 5 درجات'!$BN22</f>
        <v>0</v>
      </c>
      <c r="AC64" s="173">
        <f>'الحضور 5 درجات'!$BJ22</f>
        <v>0</v>
      </c>
      <c r="AD64" s="173">
        <f>'الحضور 5 درجات'!$BK22</f>
        <v>0</v>
      </c>
      <c r="AE64" s="71">
        <f>'الحضور 5 درجات'!$BL22</f>
        <v>0</v>
      </c>
      <c r="AF64" s="173" t="str">
        <f>'الحضور 5 درجات'!$BP22</f>
        <v>0</v>
      </c>
      <c r="AG64" s="222" t="str">
        <f>IF(AB64&gt;0,(AC64/AB64),"0")</f>
        <v>0</v>
      </c>
      <c r="AH64" s="586" t="str">
        <f>'الحضور 5 درجات'!$BQ22</f>
        <v>0</v>
      </c>
      <c r="AI64" s="287"/>
      <c r="AK64" s="172">
        <f>'الحضور 5 درجات'!$BN23</f>
        <v>0</v>
      </c>
      <c r="AL64" s="173">
        <f>'الحضور 5 درجات'!$BJ23</f>
        <v>0</v>
      </c>
      <c r="AM64" s="173">
        <f>'الحضور 5 درجات'!$BK23</f>
        <v>0</v>
      </c>
      <c r="AN64" s="71">
        <f>'الحضور 5 درجات'!$BL23</f>
        <v>0</v>
      </c>
      <c r="AO64" s="173" t="str">
        <f>'الحضور 5 درجات'!$BP23</f>
        <v>0</v>
      </c>
      <c r="AP64" s="222" t="str">
        <f>IF(AK64&gt;0,(AL64/AK64),"0")</f>
        <v>0</v>
      </c>
      <c r="AQ64" s="586" t="str">
        <f>'الحضور 5 درجات'!$BQ23</f>
        <v>0</v>
      </c>
      <c r="AR64" s="287"/>
      <c r="AT64" s="172">
        <f>'الحضور 5 درجات'!$BN24</f>
        <v>0</v>
      </c>
      <c r="AU64" s="173">
        <f>'الحضور 5 درجات'!$BJ24</f>
        <v>0</v>
      </c>
      <c r="AV64" s="173">
        <f>'الحضور 5 درجات'!$BK24</f>
        <v>0</v>
      </c>
      <c r="AW64" s="71">
        <f>'الحضور 5 درجات'!$BL24</f>
        <v>0</v>
      </c>
      <c r="AX64" s="173" t="str">
        <f>'الحضور 5 درجات'!$BP24</f>
        <v>0</v>
      </c>
      <c r="AY64" s="222" t="str">
        <f>IF(AT64&gt;0,(AU64/AT64),"0")</f>
        <v>0</v>
      </c>
      <c r="AZ64" s="586" t="str">
        <f>'الحضور 5 درجات'!$BQ24</f>
        <v>0</v>
      </c>
      <c r="BA64" s="287"/>
      <c r="BC64" s="172">
        <f>'الحضور 5 درجات'!$BN25</f>
        <v>0</v>
      </c>
      <c r="BD64" s="173">
        <f>'الحضور 5 درجات'!$BJ25</f>
        <v>0</v>
      </c>
      <c r="BE64" s="173">
        <f>'الحضور 5 درجات'!$BK25</f>
        <v>0</v>
      </c>
      <c r="BF64" s="71">
        <f>'الحضور 5 درجات'!$BL25</f>
        <v>0</v>
      </c>
      <c r="BG64" s="173" t="str">
        <f>'الحضور 5 درجات'!$BP25</f>
        <v>0</v>
      </c>
      <c r="BH64" s="222" t="str">
        <f>IF(BC64&gt;0,(BD64/BC64),"0")</f>
        <v>0</v>
      </c>
      <c r="BI64" s="586" t="str">
        <f>'الحضور 5 درجات'!$BQ25</f>
        <v>0</v>
      </c>
      <c r="BJ64" s="287"/>
      <c r="BL64" s="172">
        <f>'الحضور 5 درجات'!$BN26</f>
        <v>0</v>
      </c>
      <c r="BM64" s="173">
        <f>'الحضور 5 درجات'!$BJ26</f>
        <v>0</v>
      </c>
      <c r="BN64" s="173">
        <f>'الحضور 5 درجات'!$BK26</f>
        <v>0</v>
      </c>
      <c r="BO64" s="71">
        <f>'الحضور 5 درجات'!$BL26</f>
        <v>0</v>
      </c>
      <c r="BP64" s="173" t="str">
        <f>'الحضور 5 درجات'!$BP26</f>
        <v>0</v>
      </c>
      <c r="BQ64" s="222" t="str">
        <f>IF(BL64&gt;0,(BM64/BL64),"0")</f>
        <v>0</v>
      </c>
      <c r="BR64" s="586" t="str">
        <f>'الحضور 5 درجات'!$BQ26</f>
        <v>0</v>
      </c>
      <c r="BS64" s="287"/>
      <c r="BU64" s="172">
        <f>'الحضور 5 درجات'!$BN27</f>
        <v>0</v>
      </c>
      <c r="BV64" s="173">
        <f>'الحضور 5 درجات'!$BJ27</f>
        <v>0</v>
      </c>
      <c r="BW64" s="173">
        <f>'الحضور 5 درجات'!$BK27</f>
        <v>0</v>
      </c>
      <c r="BX64" s="71">
        <f>'الحضور 5 درجات'!$BL27</f>
        <v>0</v>
      </c>
      <c r="BY64" s="173" t="str">
        <f>'الحضور 5 درجات'!$BP27</f>
        <v>0</v>
      </c>
      <c r="BZ64" s="222" t="str">
        <f>IF(BU64&gt;0,(BV64/BU64),"0")</f>
        <v>0</v>
      </c>
      <c r="CA64" s="586" t="str">
        <f>'الحضور 5 درجات'!$BQ27</f>
        <v>0</v>
      </c>
      <c r="CB64" s="287"/>
      <c r="CD64" s="172">
        <f>'الحضور 5 درجات'!$BN28</f>
        <v>0</v>
      </c>
      <c r="CE64" s="173">
        <f>'الحضور 5 درجات'!$BJ28</f>
        <v>0</v>
      </c>
      <c r="CF64" s="173">
        <f>'الحضور 5 درجات'!$BK28</f>
        <v>0</v>
      </c>
      <c r="CG64" s="71">
        <f>'الحضور 5 درجات'!$BL28</f>
        <v>0</v>
      </c>
      <c r="CH64" s="173" t="str">
        <f>'الحضور 5 درجات'!$BP28</f>
        <v>0</v>
      </c>
      <c r="CI64" s="222" t="str">
        <f>IF(CD64&gt;0,(CE64/CD64),"0")</f>
        <v>0</v>
      </c>
      <c r="CJ64" s="586" t="str">
        <f>'الحضور 5 درجات'!$BQ28</f>
        <v>0</v>
      </c>
      <c r="CK64" s="287"/>
    </row>
    <row r="65" spans="1:89" ht="10.5" customHeight="1" thickBot="1">
      <c r="A65" s="116"/>
      <c r="B65" s="116"/>
      <c r="C65" s="116"/>
      <c r="D65" s="17"/>
      <c r="E65" s="17"/>
      <c r="F65" s="17"/>
      <c r="G65" s="17"/>
      <c r="H65" s="17"/>
      <c r="J65" s="116"/>
      <c r="K65" s="116"/>
      <c r="L65" s="116"/>
      <c r="M65" s="17"/>
      <c r="N65" s="17"/>
      <c r="O65" s="17"/>
      <c r="P65" s="17"/>
      <c r="Q65" s="17"/>
      <c r="S65" s="116"/>
      <c r="T65" s="116"/>
      <c r="U65" s="116"/>
      <c r="V65" s="17"/>
      <c r="W65" s="17"/>
      <c r="X65" s="17"/>
      <c r="Y65" s="17"/>
      <c r="Z65" s="17"/>
      <c r="AB65" s="116"/>
      <c r="AC65" s="116"/>
      <c r="AD65" s="116"/>
      <c r="AE65" s="17"/>
      <c r="AF65" s="17"/>
      <c r="AG65" s="17"/>
      <c r="AH65" s="17"/>
      <c r="AI65" s="17"/>
      <c r="AK65" s="116"/>
      <c r="AL65" s="116"/>
      <c r="AM65" s="116"/>
      <c r="AN65" s="17"/>
      <c r="AO65" s="17"/>
      <c r="AP65" s="17"/>
      <c r="AQ65" s="17"/>
      <c r="AR65" s="17"/>
      <c r="AT65" s="116"/>
      <c r="AU65" s="116"/>
      <c r="AV65" s="116"/>
      <c r="AW65" s="17"/>
      <c r="AX65" s="17"/>
      <c r="AY65" s="17"/>
      <c r="AZ65" s="17"/>
      <c r="BA65" s="17"/>
      <c r="BC65" s="116"/>
      <c r="BD65" s="116"/>
      <c r="BE65" s="116"/>
      <c r="BF65" s="17"/>
      <c r="BG65" s="17"/>
      <c r="BH65" s="17"/>
      <c r="BI65" s="17"/>
      <c r="BJ65" s="17"/>
      <c r="BL65" s="116"/>
      <c r="BM65" s="116"/>
      <c r="BN65" s="116"/>
      <c r="BO65" s="17"/>
      <c r="BP65" s="17"/>
      <c r="BQ65" s="17"/>
      <c r="BR65" s="17"/>
      <c r="BS65" s="17"/>
      <c r="BU65" s="116"/>
      <c r="BV65" s="116"/>
      <c r="BW65" s="116"/>
      <c r="BX65" s="17"/>
      <c r="BY65" s="17"/>
      <c r="BZ65" s="17"/>
      <c r="CA65" s="17"/>
      <c r="CB65" s="17"/>
      <c r="CD65" s="116"/>
      <c r="CE65" s="116"/>
      <c r="CF65" s="116"/>
      <c r="CG65" s="17"/>
      <c r="CH65" s="17"/>
      <c r="CI65" s="17"/>
      <c r="CJ65" s="17"/>
      <c r="CK65" s="17"/>
    </row>
    <row r="66" spans="1:89" ht="23.25" customHeight="1" thickTop="1">
      <c r="A66" s="531" t="str">
        <f>$A$26</f>
        <v>معلم/ة المادة</v>
      </c>
      <c r="B66" s="532"/>
      <c r="C66" s="533"/>
      <c r="D66" s="116"/>
      <c r="E66" s="116"/>
      <c r="F66" s="531" t="str">
        <f>$F$26</f>
        <v>مدير/ة المدرسة</v>
      </c>
      <c r="G66" s="532"/>
      <c r="H66" s="533"/>
      <c r="J66" s="531" t="str">
        <f>$A$26</f>
        <v>معلم/ة المادة</v>
      </c>
      <c r="K66" s="532"/>
      <c r="L66" s="533"/>
      <c r="M66" s="116"/>
      <c r="N66" s="116"/>
      <c r="O66" s="531" t="str">
        <f>$F$26</f>
        <v>مدير/ة المدرسة</v>
      </c>
      <c r="P66" s="532"/>
      <c r="Q66" s="533"/>
      <c r="S66" s="531" t="str">
        <f>$A$26</f>
        <v>معلم/ة المادة</v>
      </c>
      <c r="T66" s="532"/>
      <c r="U66" s="533"/>
      <c r="V66" s="116"/>
      <c r="W66" s="116"/>
      <c r="X66" s="531" t="str">
        <f>$F$26</f>
        <v>مدير/ة المدرسة</v>
      </c>
      <c r="Y66" s="532"/>
      <c r="Z66" s="533"/>
      <c r="AB66" s="531" t="str">
        <f>$A$26</f>
        <v>معلم/ة المادة</v>
      </c>
      <c r="AC66" s="532"/>
      <c r="AD66" s="533"/>
      <c r="AE66" s="116"/>
      <c r="AF66" s="116"/>
      <c r="AG66" s="531" t="str">
        <f>$F$26</f>
        <v>مدير/ة المدرسة</v>
      </c>
      <c r="AH66" s="532"/>
      <c r="AI66" s="533"/>
      <c r="AK66" s="531" t="str">
        <f>$A$26</f>
        <v>معلم/ة المادة</v>
      </c>
      <c r="AL66" s="532"/>
      <c r="AM66" s="533"/>
      <c r="AN66" s="116"/>
      <c r="AO66" s="116"/>
      <c r="AP66" s="531" t="str">
        <f>$F$26</f>
        <v>مدير/ة المدرسة</v>
      </c>
      <c r="AQ66" s="532"/>
      <c r="AR66" s="533"/>
      <c r="AT66" s="531" t="str">
        <f>$A$26</f>
        <v>معلم/ة المادة</v>
      </c>
      <c r="AU66" s="532"/>
      <c r="AV66" s="533"/>
      <c r="AW66" s="116"/>
      <c r="AX66" s="116"/>
      <c r="AY66" s="531" t="str">
        <f>$F$26</f>
        <v>مدير/ة المدرسة</v>
      </c>
      <c r="AZ66" s="532"/>
      <c r="BA66" s="533"/>
      <c r="BC66" s="531" t="str">
        <f>$A$26</f>
        <v>معلم/ة المادة</v>
      </c>
      <c r="BD66" s="532"/>
      <c r="BE66" s="533"/>
      <c r="BF66" s="116"/>
      <c r="BG66" s="116"/>
      <c r="BH66" s="531" t="str">
        <f>$F$26</f>
        <v>مدير/ة المدرسة</v>
      </c>
      <c r="BI66" s="532"/>
      <c r="BJ66" s="533"/>
      <c r="BL66" s="531" t="str">
        <f>$A$26</f>
        <v>معلم/ة المادة</v>
      </c>
      <c r="BM66" s="532"/>
      <c r="BN66" s="533"/>
      <c r="BO66" s="116"/>
      <c r="BP66" s="116"/>
      <c r="BQ66" s="531" t="str">
        <f>$F$26</f>
        <v>مدير/ة المدرسة</v>
      </c>
      <c r="BR66" s="532"/>
      <c r="BS66" s="533"/>
      <c r="BU66" s="531" t="str">
        <f>$A$26</f>
        <v>معلم/ة المادة</v>
      </c>
      <c r="BV66" s="532"/>
      <c r="BW66" s="533"/>
      <c r="BX66" s="116"/>
      <c r="BY66" s="116"/>
      <c r="BZ66" s="531" t="str">
        <f>$F$26</f>
        <v>مدير/ة المدرسة</v>
      </c>
      <c r="CA66" s="532"/>
      <c r="CB66" s="533"/>
      <c r="CD66" s="531" t="str">
        <f>$A$26</f>
        <v>معلم/ة المادة</v>
      </c>
      <c r="CE66" s="532"/>
      <c r="CF66" s="533"/>
      <c r="CG66" s="116"/>
      <c r="CH66" s="116"/>
      <c r="CI66" s="531" t="str">
        <f>$F$26</f>
        <v>مدير/ة المدرسة</v>
      </c>
      <c r="CJ66" s="532"/>
      <c r="CK66" s="533"/>
    </row>
    <row r="67" spans="1:89" ht="18.75" customHeight="1">
      <c r="A67" s="122"/>
      <c r="B67" s="92"/>
      <c r="C67" s="123"/>
      <c r="D67" s="116"/>
      <c r="E67" s="116"/>
      <c r="F67" s="122"/>
      <c r="G67" s="92"/>
      <c r="H67" s="123"/>
      <c r="J67" s="122"/>
      <c r="K67" s="92"/>
      <c r="L67" s="123"/>
      <c r="M67" s="116"/>
      <c r="N67" s="116"/>
      <c r="O67" s="122"/>
      <c r="P67" s="92"/>
      <c r="Q67" s="123"/>
      <c r="S67" s="122"/>
      <c r="T67" s="92"/>
      <c r="U67" s="123"/>
      <c r="V67" s="116"/>
      <c r="W67" s="116"/>
      <c r="X67" s="122"/>
      <c r="Y67" s="92"/>
      <c r="Z67" s="123"/>
      <c r="AB67" s="122"/>
      <c r="AC67" s="92"/>
      <c r="AD67" s="123"/>
      <c r="AE67" s="116"/>
      <c r="AF67" s="116"/>
      <c r="AG67" s="122"/>
      <c r="AH67" s="92"/>
      <c r="AI67" s="123"/>
      <c r="AK67" s="122"/>
      <c r="AL67" s="92"/>
      <c r="AM67" s="123"/>
      <c r="AN67" s="116"/>
      <c r="AO67" s="116"/>
      <c r="AP67" s="122"/>
      <c r="AQ67" s="92"/>
      <c r="AR67" s="123"/>
      <c r="AT67" s="122"/>
      <c r="AU67" s="92"/>
      <c r="AV67" s="123"/>
      <c r="AW67" s="116"/>
      <c r="AX67" s="116"/>
      <c r="AY67" s="122"/>
      <c r="AZ67" s="92"/>
      <c r="BA67" s="123"/>
      <c r="BC67" s="122"/>
      <c r="BD67" s="92"/>
      <c r="BE67" s="123"/>
      <c r="BF67" s="116"/>
      <c r="BG67" s="116"/>
      <c r="BH67" s="122"/>
      <c r="BI67" s="92"/>
      <c r="BJ67" s="123"/>
      <c r="BL67" s="122"/>
      <c r="BM67" s="92"/>
      <c r="BN67" s="123"/>
      <c r="BO67" s="116"/>
      <c r="BP67" s="116"/>
      <c r="BQ67" s="122"/>
      <c r="BR67" s="92"/>
      <c r="BS67" s="123"/>
      <c r="BU67" s="122"/>
      <c r="BV67" s="92"/>
      <c r="BW67" s="123"/>
      <c r="BX67" s="116"/>
      <c r="BY67" s="116"/>
      <c r="BZ67" s="122"/>
      <c r="CA67" s="92"/>
      <c r="CB67" s="123"/>
      <c r="CD67" s="122"/>
      <c r="CE67" s="92"/>
      <c r="CF67" s="123"/>
      <c r="CG67" s="116"/>
      <c r="CH67" s="116"/>
      <c r="CI67" s="122"/>
      <c r="CJ67" s="92"/>
      <c r="CK67" s="123"/>
    </row>
    <row r="68" spans="1:89" ht="18.75" thickBot="1">
      <c r="A68" s="539">
        <f>$A$28</f>
        <v>0</v>
      </c>
      <c r="B68" s="540"/>
      <c r="C68" s="541"/>
      <c r="D68" s="116"/>
      <c r="E68" s="116"/>
      <c r="F68" s="539">
        <f>$F$28</f>
        <v>0</v>
      </c>
      <c r="G68" s="540"/>
      <c r="H68" s="541"/>
      <c r="J68" s="539">
        <f>$A$28</f>
        <v>0</v>
      </c>
      <c r="K68" s="540"/>
      <c r="L68" s="541"/>
      <c r="M68" s="116"/>
      <c r="N68" s="116"/>
      <c r="O68" s="539">
        <f>$F$28</f>
        <v>0</v>
      </c>
      <c r="P68" s="540"/>
      <c r="Q68" s="541"/>
      <c r="S68" s="539">
        <f>$A$28</f>
        <v>0</v>
      </c>
      <c r="T68" s="540"/>
      <c r="U68" s="541"/>
      <c r="V68" s="116"/>
      <c r="W68" s="116"/>
      <c r="X68" s="539">
        <f>$F$28</f>
        <v>0</v>
      </c>
      <c r="Y68" s="540"/>
      <c r="Z68" s="541"/>
      <c r="AB68" s="539">
        <f>$A$28</f>
        <v>0</v>
      </c>
      <c r="AC68" s="540"/>
      <c r="AD68" s="541"/>
      <c r="AE68" s="116"/>
      <c r="AF68" s="116"/>
      <c r="AG68" s="539">
        <f>$F$28</f>
        <v>0</v>
      </c>
      <c r="AH68" s="540"/>
      <c r="AI68" s="541"/>
      <c r="AK68" s="539">
        <f>$A$28</f>
        <v>0</v>
      </c>
      <c r="AL68" s="540"/>
      <c r="AM68" s="541"/>
      <c r="AN68" s="116"/>
      <c r="AO68" s="116"/>
      <c r="AP68" s="539">
        <f>$F$28</f>
        <v>0</v>
      </c>
      <c r="AQ68" s="540"/>
      <c r="AR68" s="541"/>
      <c r="AT68" s="539">
        <f>$A$28</f>
        <v>0</v>
      </c>
      <c r="AU68" s="540"/>
      <c r="AV68" s="541"/>
      <c r="AW68" s="116"/>
      <c r="AX68" s="116"/>
      <c r="AY68" s="539">
        <f>$F$28</f>
        <v>0</v>
      </c>
      <c r="AZ68" s="540"/>
      <c r="BA68" s="541"/>
      <c r="BC68" s="539">
        <f>$A$28</f>
        <v>0</v>
      </c>
      <c r="BD68" s="540"/>
      <c r="BE68" s="541"/>
      <c r="BF68" s="116"/>
      <c r="BG68" s="116"/>
      <c r="BH68" s="539">
        <f>$F$28</f>
        <v>0</v>
      </c>
      <c r="BI68" s="540"/>
      <c r="BJ68" s="541"/>
      <c r="BL68" s="539">
        <f>$A$28</f>
        <v>0</v>
      </c>
      <c r="BM68" s="540"/>
      <c r="BN68" s="541"/>
      <c r="BO68" s="116"/>
      <c r="BP68" s="116"/>
      <c r="BQ68" s="539">
        <f>$F$28</f>
        <v>0</v>
      </c>
      <c r="BR68" s="540"/>
      <c r="BS68" s="541"/>
      <c r="BU68" s="539">
        <f>$A$28</f>
        <v>0</v>
      </c>
      <c r="BV68" s="540"/>
      <c r="BW68" s="541"/>
      <c r="BX68" s="116"/>
      <c r="BY68" s="116"/>
      <c r="BZ68" s="539">
        <f>$F$28</f>
        <v>0</v>
      </c>
      <c r="CA68" s="540"/>
      <c r="CB68" s="541"/>
      <c r="CD68" s="539">
        <f>$A$28</f>
        <v>0</v>
      </c>
      <c r="CE68" s="540"/>
      <c r="CF68" s="541"/>
      <c r="CG68" s="116"/>
      <c r="CH68" s="116"/>
      <c r="CI68" s="539">
        <f>$F$28</f>
        <v>0</v>
      </c>
      <c r="CJ68" s="540"/>
      <c r="CK68" s="541"/>
    </row>
    <row r="69" spans="1:89" ht="9.75" customHeight="1" thickTop="1" thickBot="1">
      <c r="A69" s="138"/>
      <c r="B69" s="138"/>
      <c r="C69" s="138"/>
      <c r="D69" s="116"/>
      <c r="E69" s="116"/>
      <c r="F69" s="138"/>
      <c r="G69" s="138"/>
      <c r="H69" s="138"/>
      <c r="J69" s="138"/>
      <c r="K69" s="138"/>
      <c r="L69" s="138"/>
      <c r="M69" s="116"/>
      <c r="N69" s="116"/>
      <c r="O69" s="138"/>
      <c r="P69" s="138"/>
      <c r="Q69" s="138"/>
      <c r="S69" s="138"/>
      <c r="T69" s="138"/>
      <c r="U69" s="138"/>
      <c r="V69" s="116"/>
      <c r="W69" s="116"/>
      <c r="X69" s="138"/>
      <c r="Y69" s="138"/>
      <c r="Z69" s="138"/>
      <c r="AB69" s="138"/>
      <c r="AC69" s="138"/>
      <c r="AD69" s="138"/>
      <c r="AE69" s="116"/>
      <c r="AF69" s="116"/>
      <c r="AG69" s="138"/>
      <c r="AH69" s="138"/>
      <c r="AI69" s="138"/>
      <c r="AK69" s="138"/>
      <c r="AL69" s="138"/>
      <c r="AM69" s="138"/>
      <c r="AN69" s="116"/>
      <c r="AO69" s="116"/>
      <c r="AP69" s="138"/>
      <c r="AQ69" s="138"/>
      <c r="AR69" s="138"/>
      <c r="AT69" s="138"/>
      <c r="AU69" s="138"/>
      <c r="AV69" s="138"/>
      <c r="AW69" s="116"/>
      <c r="AX69" s="116"/>
      <c r="AY69" s="138"/>
      <c r="AZ69" s="138"/>
      <c r="BA69" s="138"/>
      <c r="BC69" s="138"/>
      <c r="BD69" s="138"/>
      <c r="BE69" s="138"/>
      <c r="BF69" s="116"/>
      <c r="BG69" s="116"/>
      <c r="BH69" s="138"/>
      <c r="BI69" s="138"/>
      <c r="BJ69" s="138"/>
      <c r="BL69" s="138"/>
      <c r="BM69" s="138"/>
      <c r="BN69" s="138"/>
      <c r="BO69" s="116"/>
      <c r="BP69" s="116"/>
      <c r="BQ69" s="138"/>
      <c r="BR69" s="138"/>
      <c r="BS69" s="138"/>
      <c r="BU69" s="138"/>
      <c r="BV69" s="138"/>
      <c r="BW69" s="138"/>
      <c r="BX69" s="116"/>
      <c r="BY69" s="116"/>
      <c r="BZ69" s="138"/>
      <c r="CA69" s="138"/>
      <c r="CB69" s="138"/>
      <c r="CD69" s="138"/>
      <c r="CE69" s="138"/>
      <c r="CF69" s="138"/>
      <c r="CG69" s="116"/>
      <c r="CH69" s="116"/>
      <c r="CI69" s="138"/>
      <c r="CJ69" s="138"/>
      <c r="CK69" s="138"/>
    </row>
    <row r="70" spans="1:89" ht="18">
      <c r="A70" s="522" t="str">
        <f>$A$30</f>
        <v>مرئيات ولي الأمر / والتوقيع بالعلم .</v>
      </c>
      <c r="B70" s="523"/>
      <c r="C70" s="523"/>
      <c r="D70" s="523"/>
      <c r="E70" s="523"/>
      <c r="F70" s="523"/>
      <c r="G70" s="523"/>
      <c r="H70" s="524"/>
      <c r="J70" s="522" t="str">
        <f>$A$30</f>
        <v>مرئيات ولي الأمر / والتوقيع بالعلم .</v>
      </c>
      <c r="K70" s="523"/>
      <c r="L70" s="523"/>
      <c r="M70" s="523"/>
      <c r="N70" s="523"/>
      <c r="O70" s="523"/>
      <c r="P70" s="523"/>
      <c r="Q70" s="524"/>
      <c r="S70" s="522" t="str">
        <f>$A$30</f>
        <v>مرئيات ولي الأمر / والتوقيع بالعلم .</v>
      </c>
      <c r="T70" s="523"/>
      <c r="U70" s="523"/>
      <c r="V70" s="523"/>
      <c r="W70" s="523"/>
      <c r="X70" s="523"/>
      <c r="Y70" s="523"/>
      <c r="Z70" s="524"/>
      <c r="AB70" s="522" t="str">
        <f>$A$30</f>
        <v>مرئيات ولي الأمر / والتوقيع بالعلم .</v>
      </c>
      <c r="AC70" s="523"/>
      <c r="AD70" s="523"/>
      <c r="AE70" s="523"/>
      <c r="AF70" s="523"/>
      <c r="AG70" s="523"/>
      <c r="AH70" s="523"/>
      <c r="AI70" s="524"/>
      <c r="AK70" s="522" t="str">
        <f>$A$30</f>
        <v>مرئيات ولي الأمر / والتوقيع بالعلم .</v>
      </c>
      <c r="AL70" s="523"/>
      <c r="AM70" s="523"/>
      <c r="AN70" s="523"/>
      <c r="AO70" s="523"/>
      <c r="AP70" s="523"/>
      <c r="AQ70" s="523"/>
      <c r="AR70" s="524"/>
      <c r="AT70" s="522" t="str">
        <f>$A$30</f>
        <v>مرئيات ولي الأمر / والتوقيع بالعلم .</v>
      </c>
      <c r="AU70" s="523"/>
      <c r="AV70" s="523"/>
      <c r="AW70" s="523"/>
      <c r="AX70" s="523"/>
      <c r="AY70" s="523"/>
      <c r="AZ70" s="523"/>
      <c r="BA70" s="524"/>
      <c r="BC70" s="522" t="str">
        <f>$A$30</f>
        <v>مرئيات ولي الأمر / والتوقيع بالعلم .</v>
      </c>
      <c r="BD70" s="523"/>
      <c r="BE70" s="523"/>
      <c r="BF70" s="523"/>
      <c r="BG70" s="523"/>
      <c r="BH70" s="523"/>
      <c r="BI70" s="523"/>
      <c r="BJ70" s="524"/>
      <c r="BL70" s="522" t="str">
        <f>$A$30</f>
        <v>مرئيات ولي الأمر / والتوقيع بالعلم .</v>
      </c>
      <c r="BM70" s="523"/>
      <c r="BN70" s="523"/>
      <c r="BO70" s="523"/>
      <c r="BP70" s="523"/>
      <c r="BQ70" s="523"/>
      <c r="BR70" s="523"/>
      <c r="BS70" s="524"/>
      <c r="BU70" s="522" t="str">
        <f>$A$30</f>
        <v>مرئيات ولي الأمر / والتوقيع بالعلم .</v>
      </c>
      <c r="BV70" s="523"/>
      <c r="BW70" s="523"/>
      <c r="BX70" s="523"/>
      <c r="BY70" s="523"/>
      <c r="BZ70" s="523"/>
      <c r="CA70" s="523"/>
      <c r="CB70" s="524"/>
      <c r="CD70" s="522" t="str">
        <f>$A$30</f>
        <v>مرئيات ولي الأمر / والتوقيع بالعلم .</v>
      </c>
      <c r="CE70" s="523"/>
      <c r="CF70" s="523"/>
      <c r="CG70" s="523"/>
      <c r="CH70" s="523"/>
      <c r="CI70" s="523"/>
      <c r="CJ70" s="523"/>
      <c r="CK70" s="524"/>
    </row>
    <row r="71" spans="1:89" ht="18">
      <c r="A71" s="525" t="str">
        <f>$A$31</f>
        <v>المكرم ولي أمر الطالب/ة ................................... المحترم</v>
      </c>
      <c r="B71" s="526"/>
      <c r="C71" s="526"/>
      <c r="D71" s="526"/>
      <c r="E71" s="526"/>
      <c r="F71" s="526"/>
      <c r="G71" s="526"/>
      <c r="H71" s="527"/>
      <c r="J71" s="525" t="str">
        <f>$A$31</f>
        <v>المكرم ولي أمر الطالب/ة ................................... المحترم</v>
      </c>
      <c r="K71" s="526"/>
      <c r="L71" s="526"/>
      <c r="M71" s="526"/>
      <c r="N71" s="526"/>
      <c r="O71" s="526"/>
      <c r="P71" s="526"/>
      <c r="Q71" s="527"/>
      <c r="S71" s="525" t="str">
        <f>$A$31</f>
        <v>المكرم ولي أمر الطالب/ة ................................... المحترم</v>
      </c>
      <c r="T71" s="526"/>
      <c r="U71" s="526"/>
      <c r="V71" s="526"/>
      <c r="W71" s="526"/>
      <c r="X71" s="526"/>
      <c r="Y71" s="526"/>
      <c r="Z71" s="527"/>
      <c r="AB71" s="525" t="str">
        <f>$A$31</f>
        <v>المكرم ولي أمر الطالب/ة ................................... المحترم</v>
      </c>
      <c r="AC71" s="526"/>
      <c r="AD71" s="526"/>
      <c r="AE71" s="526"/>
      <c r="AF71" s="526"/>
      <c r="AG71" s="526"/>
      <c r="AH71" s="526"/>
      <c r="AI71" s="527"/>
      <c r="AK71" s="525" t="str">
        <f>$A$31</f>
        <v>المكرم ولي أمر الطالب/ة ................................... المحترم</v>
      </c>
      <c r="AL71" s="526"/>
      <c r="AM71" s="526"/>
      <c r="AN71" s="526"/>
      <c r="AO71" s="526"/>
      <c r="AP71" s="526"/>
      <c r="AQ71" s="526"/>
      <c r="AR71" s="527"/>
      <c r="AT71" s="525" t="str">
        <f>$A$31</f>
        <v>المكرم ولي أمر الطالب/ة ................................... المحترم</v>
      </c>
      <c r="AU71" s="526"/>
      <c r="AV71" s="526"/>
      <c r="AW71" s="526"/>
      <c r="AX71" s="526"/>
      <c r="AY71" s="526"/>
      <c r="AZ71" s="526"/>
      <c r="BA71" s="527"/>
      <c r="BC71" s="525" t="str">
        <f>$A$31</f>
        <v>المكرم ولي أمر الطالب/ة ................................... المحترم</v>
      </c>
      <c r="BD71" s="526"/>
      <c r="BE71" s="526"/>
      <c r="BF71" s="526"/>
      <c r="BG71" s="526"/>
      <c r="BH71" s="526"/>
      <c r="BI71" s="526"/>
      <c r="BJ71" s="527"/>
      <c r="BL71" s="525" t="str">
        <f>$A$31</f>
        <v>المكرم ولي أمر الطالب/ة ................................... المحترم</v>
      </c>
      <c r="BM71" s="526"/>
      <c r="BN71" s="526"/>
      <c r="BO71" s="526"/>
      <c r="BP71" s="526"/>
      <c r="BQ71" s="526"/>
      <c r="BR71" s="526"/>
      <c r="BS71" s="527"/>
      <c r="BU71" s="525" t="str">
        <f>$A$31</f>
        <v>المكرم ولي أمر الطالب/ة ................................... المحترم</v>
      </c>
      <c r="BV71" s="526"/>
      <c r="BW71" s="526"/>
      <c r="BX71" s="526"/>
      <c r="BY71" s="526"/>
      <c r="BZ71" s="526"/>
      <c r="CA71" s="526"/>
      <c r="CB71" s="527"/>
      <c r="CD71" s="525" t="str">
        <f>$A$31</f>
        <v>المكرم ولي أمر الطالب/ة ................................... المحترم</v>
      </c>
      <c r="CE71" s="526"/>
      <c r="CF71" s="526"/>
      <c r="CG71" s="526"/>
      <c r="CH71" s="526"/>
      <c r="CI71" s="526"/>
      <c r="CJ71" s="526"/>
      <c r="CK71" s="527"/>
    </row>
    <row r="72" spans="1:89" ht="18.75" thickBot="1">
      <c r="A7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B72" s="529"/>
      <c r="C72" s="529"/>
      <c r="D72" s="529"/>
      <c r="E72" s="529"/>
      <c r="F72" s="529"/>
      <c r="G72" s="529"/>
      <c r="H72" s="530"/>
      <c r="J7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K72" s="529"/>
      <c r="L72" s="529"/>
      <c r="M72" s="529"/>
      <c r="N72" s="529"/>
      <c r="O72" s="529"/>
      <c r="P72" s="529"/>
      <c r="Q72" s="530"/>
      <c r="S7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T72" s="529"/>
      <c r="U72" s="529"/>
      <c r="V72" s="529"/>
      <c r="W72" s="529"/>
      <c r="X72" s="529"/>
      <c r="Y72" s="529"/>
      <c r="Z72" s="530"/>
      <c r="AB7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AC72" s="529"/>
      <c r="AD72" s="529"/>
      <c r="AE72" s="529"/>
      <c r="AF72" s="529"/>
      <c r="AG72" s="529"/>
      <c r="AH72" s="529"/>
      <c r="AI72" s="530"/>
      <c r="AK7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AL72" s="529"/>
      <c r="AM72" s="529"/>
      <c r="AN72" s="529"/>
      <c r="AO72" s="529"/>
      <c r="AP72" s="529"/>
      <c r="AQ72" s="529"/>
      <c r="AR72" s="530"/>
      <c r="AT7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AU72" s="529"/>
      <c r="AV72" s="529"/>
      <c r="AW72" s="529"/>
      <c r="AX72" s="529"/>
      <c r="AY72" s="529"/>
      <c r="AZ72" s="529"/>
      <c r="BA72" s="530"/>
      <c r="BC7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BD72" s="529"/>
      <c r="BE72" s="529"/>
      <c r="BF72" s="529"/>
      <c r="BG72" s="529"/>
      <c r="BH72" s="529"/>
      <c r="BI72" s="529"/>
      <c r="BJ72" s="530"/>
      <c r="BL7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BM72" s="529"/>
      <c r="BN72" s="529"/>
      <c r="BO72" s="529"/>
      <c r="BP72" s="529"/>
      <c r="BQ72" s="529"/>
      <c r="BR72" s="529"/>
      <c r="BS72" s="530"/>
      <c r="BU7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BV72" s="529"/>
      <c r="BW72" s="529"/>
      <c r="BX72" s="529"/>
      <c r="BY72" s="529"/>
      <c r="BZ72" s="529"/>
      <c r="CA72" s="529"/>
      <c r="CB72" s="530"/>
      <c r="CD7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CE72" s="529"/>
      <c r="CF72" s="529"/>
      <c r="CG72" s="529"/>
      <c r="CH72" s="529"/>
      <c r="CI72" s="529"/>
      <c r="CJ72" s="529"/>
      <c r="CK72" s="530"/>
    </row>
    <row r="73" spans="1:89" ht="20.100000000000001" customHeight="1">
      <c r="A73" s="516"/>
      <c r="B73" s="517"/>
      <c r="C73" s="517"/>
      <c r="D73" s="517"/>
      <c r="E73" s="517"/>
      <c r="F73" s="517"/>
      <c r="G73" s="517"/>
      <c r="H73" s="518"/>
      <c r="J73" s="516"/>
      <c r="K73" s="517"/>
      <c r="L73" s="517"/>
      <c r="M73" s="517"/>
      <c r="N73" s="517"/>
      <c r="O73" s="517"/>
      <c r="P73" s="517"/>
      <c r="Q73" s="518"/>
      <c r="S73" s="516"/>
      <c r="T73" s="517"/>
      <c r="U73" s="517"/>
      <c r="V73" s="517"/>
      <c r="W73" s="517"/>
      <c r="X73" s="517"/>
      <c r="Y73" s="517"/>
      <c r="Z73" s="518"/>
      <c r="AB73" s="516"/>
      <c r="AC73" s="517"/>
      <c r="AD73" s="517"/>
      <c r="AE73" s="517"/>
      <c r="AF73" s="517"/>
      <c r="AG73" s="517"/>
      <c r="AH73" s="517"/>
      <c r="AI73" s="518"/>
      <c r="AK73" s="516"/>
      <c r="AL73" s="517"/>
      <c r="AM73" s="517"/>
      <c r="AN73" s="517"/>
      <c r="AO73" s="517"/>
      <c r="AP73" s="517"/>
      <c r="AQ73" s="517"/>
      <c r="AR73" s="518"/>
      <c r="AT73" s="516"/>
      <c r="AU73" s="517"/>
      <c r="AV73" s="517"/>
      <c r="AW73" s="517"/>
      <c r="AX73" s="517"/>
      <c r="AY73" s="517"/>
      <c r="AZ73" s="517"/>
      <c r="BA73" s="518"/>
      <c r="BC73" s="516"/>
      <c r="BD73" s="517"/>
      <c r="BE73" s="517"/>
      <c r="BF73" s="517"/>
      <c r="BG73" s="517"/>
      <c r="BH73" s="517"/>
      <c r="BI73" s="517"/>
      <c r="BJ73" s="518"/>
      <c r="BL73" s="516"/>
      <c r="BM73" s="517"/>
      <c r="BN73" s="517"/>
      <c r="BO73" s="517"/>
      <c r="BP73" s="517"/>
      <c r="BQ73" s="517"/>
      <c r="BR73" s="517"/>
      <c r="BS73" s="518"/>
      <c r="BU73" s="516"/>
      <c r="BV73" s="517"/>
      <c r="BW73" s="517"/>
      <c r="BX73" s="517"/>
      <c r="BY73" s="517"/>
      <c r="BZ73" s="517"/>
      <c r="CA73" s="517"/>
      <c r="CB73" s="518"/>
      <c r="CD73" s="516"/>
      <c r="CE73" s="517"/>
      <c r="CF73" s="517"/>
      <c r="CG73" s="517"/>
      <c r="CH73" s="517"/>
      <c r="CI73" s="517"/>
      <c r="CJ73" s="517"/>
      <c r="CK73" s="518"/>
    </row>
    <row r="74" spans="1:89" ht="20.100000000000001" customHeight="1">
      <c r="A74" s="519"/>
      <c r="B74" s="520"/>
      <c r="C74" s="520"/>
      <c r="D74" s="520"/>
      <c r="E74" s="520"/>
      <c r="F74" s="520"/>
      <c r="G74" s="520"/>
      <c r="H74" s="521"/>
      <c r="J74" s="519"/>
      <c r="K74" s="520"/>
      <c r="L74" s="520"/>
      <c r="M74" s="520"/>
      <c r="N74" s="520"/>
      <c r="O74" s="520"/>
      <c r="P74" s="520"/>
      <c r="Q74" s="521"/>
      <c r="S74" s="519"/>
      <c r="T74" s="520"/>
      <c r="U74" s="520"/>
      <c r="V74" s="520"/>
      <c r="W74" s="520"/>
      <c r="X74" s="520"/>
      <c r="Y74" s="520"/>
      <c r="Z74" s="521"/>
      <c r="AB74" s="519"/>
      <c r="AC74" s="520"/>
      <c r="AD74" s="520"/>
      <c r="AE74" s="520"/>
      <c r="AF74" s="520"/>
      <c r="AG74" s="520"/>
      <c r="AH74" s="520"/>
      <c r="AI74" s="521"/>
      <c r="AK74" s="519"/>
      <c r="AL74" s="520"/>
      <c r="AM74" s="520"/>
      <c r="AN74" s="520"/>
      <c r="AO74" s="520"/>
      <c r="AP74" s="520"/>
      <c r="AQ74" s="520"/>
      <c r="AR74" s="521"/>
      <c r="AT74" s="519"/>
      <c r="AU74" s="520"/>
      <c r="AV74" s="520"/>
      <c r="AW74" s="520"/>
      <c r="AX74" s="520"/>
      <c r="AY74" s="520"/>
      <c r="AZ74" s="520"/>
      <c r="BA74" s="521"/>
      <c r="BC74" s="519"/>
      <c r="BD74" s="520"/>
      <c r="BE74" s="520"/>
      <c r="BF74" s="520"/>
      <c r="BG74" s="520"/>
      <c r="BH74" s="520"/>
      <c r="BI74" s="520"/>
      <c r="BJ74" s="521"/>
      <c r="BL74" s="519"/>
      <c r="BM74" s="520"/>
      <c r="BN74" s="520"/>
      <c r="BO74" s="520"/>
      <c r="BP74" s="520"/>
      <c r="BQ74" s="520"/>
      <c r="BR74" s="520"/>
      <c r="BS74" s="521"/>
      <c r="BU74" s="519"/>
      <c r="BV74" s="520"/>
      <c r="BW74" s="520"/>
      <c r="BX74" s="520"/>
      <c r="BY74" s="520"/>
      <c r="BZ74" s="520"/>
      <c r="CA74" s="520"/>
      <c r="CB74" s="521"/>
      <c r="CD74" s="519"/>
      <c r="CE74" s="520"/>
      <c r="CF74" s="520"/>
      <c r="CG74" s="520"/>
      <c r="CH74" s="520"/>
      <c r="CI74" s="520"/>
      <c r="CJ74" s="520"/>
      <c r="CK74" s="521"/>
    </row>
    <row r="75" spans="1:89" ht="20.100000000000001" customHeight="1">
      <c r="A75" s="519"/>
      <c r="B75" s="520"/>
      <c r="C75" s="520"/>
      <c r="D75" s="520"/>
      <c r="E75" s="520"/>
      <c r="F75" s="520"/>
      <c r="G75" s="520"/>
      <c r="H75" s="521"/>
      <c r="J75" s="519"/>
      <c r="K75" s="520"/>
      <c r="L75" s="520"/>
      <c r="M75" s="520"/>
      <c r="N75" s="520"/>
      <c r="O75" s="520"/>
      <c r="P75" s="520"/>
      <c r="Q75" s="521"/>
      <c r="S75" s="519"/>
      <c r="T75" s="520"/>
      <c r="U75" s="520"/>
      <c r="V75" s="520"/>
      <c r="W75" s="520"/>
      <c r="X75" s="520"/>
      <c r="Y75" s="520"/>
      <c r="Z75" s="521"/>
      <c r="AB75" s="519"/>
      <c r="AC75" s="520"/>
      <c r="AD75" s="520"/>
      <c r="AE75" s="520"/>
      <c r="AF75" s="520"/>
      <c r="AG75" s="520"/>
      <c r="AH75" s="520"/>
      <c r="AI75" s="521"/>
      <c r="AK75" s="519"/>
      <c r="AL75" s="520"/>
      <c r="AM75" s="520"/>
      <c r="AN75" s="520"/>
      <c r="AO75" s="520"/>
      <c r="AP75" s="520"/>
      <c r="AQ75" s="520"/>
      <c r="AR75" s="521"/>
      <c r="AT75" s="519"/>
      <c r="AU75" s="520"/>
      <c r="AV75" s="520"/>
      <c r="AW75" s="520"/>
      <c r="AX75" s="520"/>
      <c r="AY75" s="520"/>
      <c r="AZ75" s="520"/>
      <c r="BA75" s="521"/>
      <c r="BC75" s="519"/>
      <c r="BD75" s="520"/>
      <c r="BE75" s="520"/>
      <c r="BF75" s="520"/>
      <c r="BG75" s="520"/>
      <c r="BH75" s="520"/>
      <c r="BI75" s="520"/>
      <c r="BJ75" s="521"/>
      <c r="BL75" s="519"/>
      <c r="BM75" s="520"/>
      <c r="BN75" s="520"/>
      <c r="BO75" s="520"/>
      <c r="BP75" s="520"/>
      <c r="BQ75" s="520"/>
      <c r="BR75" s="520"/>
      <c r="BS75" s="521"/>
      <c r="BU75" s="519"/>
      <c r="BV75" s="520"/>
      <c r="BW75" s="520"/>
      <c r="BX75" s="520"/>
      <c r="BY75" s="520"/>
      <c r="BZ75" s="520"/>
      <c r="CA75" s="520"/>
      <c r="CB75" s="521"/>
      <c r="CD75" s="519"/>
      <c r="CE75" s="520"/>
      <c r="CF75" s="520"/>
      <c r="CG75" s="520"/>
      <c r="CH75" s="520"/>
      <c r="CI75" s="520"/>
      <c r="CJ75" s="520"/>
      <c r="CK75" s="521"/>
    </row>
    <row r="76" spans="1:89" ht="20.100000000000001" customHeight="1">
      <c r="A76" s="519"/>
      <c r="B76" s="520"/>
      <c r="C76" s="520"/>
      <c r="D76" s="520"/>
      <c r="E76" s="520"/>
      <c r="F76" s="520"/>
      <c r="G76" s="520"/>
      <c r="H76" s="521"/>
      <c r="J76" s="519"/>
      <c r="K76" s="520"/>
      <c r="L76" s="520"/>
      <c r="M76" s="520"/>
      <c r="N76" s="520"/>
      <c r="O76" s="520"/>
      <c r="P76" s="520"/>
      <c r="Q76" s="521"/>
      <c r="S76" s="519"/>
      <c r="T76" s="520"/>
      <c r="U76" s="520"/>
      <c r="V76" s="520"/>
      <c r="W76" s="520"/>
      <c r="X76" s="520"/>
      <c r="Y76" s="520"/>
      <c r="Z76" s="521"/>
      <c r="AB76" s="519"/>
      <c r="AC76" s="520"/>
      <c r="AD76" s="520"/>
      <c r="AE76" s="520"/>
      <c r="AF76" s="520"/>
      <c r="AG76" s="520"/>
      <c r="AH76" s="520"/>
      <c r="AI76" s="521"/>
      <c r="AK76" s="519"/>
      <c r="AL76" s="520"/>
      <c r="AM76" s="520"/>
      <c r="AN76" s="520"/>
      <c r="AO76" s="520"/>
      <c r="AP76" s="520"/>
      <c r="AQ76" s="520"/>
      <c r="AR76" s="521"/>
      <c r="AT76" s="519"/>
      <c r="AU76" s="520"/>
      <c r="AV76" s="520"/>
      <c r="AW76" s="520"/>
      <c r="AX76" s="520"/>
      <c r="AY76" s="520"/>
      <c r="AZ76" s="520"/>
      <c r="BA76" s="521"/>
      <c r="BC76" s="519"/>
      <c r="BD76" s="520"/>
      <c r="BE76" s="520"/>
      <c r="BF76" s="520"/>
      <c r="BG76" s="520"/>
      <c r="BH76" s="520"/>
      <c r="BI76" s="520"/>
      <c r="BJ76" s="521"/>
      <c r="BL76" s="519"/>
      <c r="BM76" s="520"/>
      <c r="BN76" s="520"/>
      <c r="BO76" s="520"/>
      <c r="BP76" s="520"/>
      <c r="BQ76" s="520"/>
      <c r="BR76" s="520"/>
      <c r="BS76" s="521"/>
      <c r="BU76" s="519"/>
      <c r="BV76" s="520"/>
      <c r="BW76" s="520"/>
      <c r="BX76" s="520"/>
      <c r="BY76" s="520"/>
      <c r="BZ76" s="520"/>
      <c r="CA76" s="520"/>
      <c r="CB76" s="521"/>
      <c r="CD76" s="519"/>
      <c r="CE76" s="520"/>
      <c r="CF76" s="520"/>
      <c r="CG76" s="520"/>
      <c r="CH76" s="520"/>
      <c r="CI76" s="520"/>
      <c r="CJ76" s="520"/>
      <c r="CK76" s="521"/>
    </row>
    <row r="77" spans="1:89" ht="20.100000000000001" customHeight="1" thickBot="1">
      <c r="A77" s="513"/>
      <c r="B77" s="514"/>
      <c r="C77" s="514"/>
      <c r="D77" s="514"/>
      <c r="E77" s="514"/>
      <c r="F77" s="514"/>
      <c r="G77" s="514"/>
      <c r="H77" s="515"/>
      <c r="J77" s="513"/>
      <c r="K77" s="514"/>
      <c r="L77" s="514"/>
      <c r="M77" s="514"/>
      <c r="N77" s="514"/>
      <c r="O77" s="514"/>
      <c r="P77" s="514"/>
      <c r="Q77" s="515"/>
      <c r="S77" s="513"/>
      <c r="T77" s="514"/>
      <c r="U77" s="514"/>
      <c r="V77" s="514"/>
      <c r="W77" s="514"/>
      <c r="X77" s="514"/>
      <c r="Y77" s="514"/>
      <c r="Z77" s="515"/>
      <c r="AB77" s="513"/>
      <c r="AC77" s="514"/>
      <c r="AD77" s="514"/>
      <c r="AE77" s="514"/>
      <c r="AF77" s="514"/>
      <c r="AG77" s="514"/>
      <c r="AH77" s="514"/>
      <c r="AI77" s="515"/>
      <c r="AK77" s="513"/>
      <c r="AL77" s="514"/>
      <c r="AM77" s="514"/>
      <c r="AN77" s="514"/>
      <c r="AO77" s="514"/>
      <c r="AP77" s="514"/>
      <c r="AQ77" s="514"/>
      <c r="AR77" s="515"/>
      <c r="AT77" s="513"/>
      <c r="AU77" s="514"/>
      <c r="AV77" s="514"/>
      <c r="AW77" s="514"/>
      <c r="AX77" s="514"/>
      <c r="AY77" s="514"/>
      <c r="AZ77" s="514"/>
      <c r="BA77" s="515"/>
      <c r="BC77" s="513"/>
      <c r="BD77" s="514"/>
      <c r="BE77" s="514"/>
      <c r="BF77" s="514"/>
      <c r="BG77" s="514"/>
      <c r="BH77" s="514"/>
      <c r="BI77" s="514"/>
      <c r="BJ77" s="515"/>
      <c r="BL77" s="513"/>
      <c r="BM77" s="514"/>
      <c r="BN77" s="514"/>
      <c r="BO77" s="514"/>
      <c r="BP77" s="514"/>
      <c r="BQ77" s="514"/>
      <c r="BR77" s="514"/>
      <c r="BS77" s="515"/>
      <c r="BU77" s="513"/>
      <c r="BV77" s="514"/>
      <c r="BW77" s="514"/>
      <c r="BX77" s="514"/>
      <c r="BY77" s="514"/>
      <c r="BZ77" s="514"/>
      <c r="CA77" s="514"/>
      <c r="CB77" s="515"/>
      <c r="CD77" s="513"/>
      <c r="CE77" s="514"/>
      <c r="CF77" s="514"/>
      <c r="CG77" s="514"/>
      <c r="CH77" s="514"/>
      <c r="CI77" s="514"/>
      <c r="CJ77" s="514"/>
      <c r="CK77" s="515"/>
    </row>
    <row r="80" spans="1:89" ht="15" thickBot="1"/>
    <row r="81" spans="1:89" ht="18" customHeight="1">
      <c r="A81" s="349" t="str">
        <f>$A$1</f>
        <v>المملكة العربية السعودية</v>
      </c>
      <c r="B81" s="349"/>
      <c r="C81" s="349"/>
      <c r="D81" s="17"/>
      <c r="E81" s="17"/>
      <c r="F81" s="432" t="str">
        <f>$F$1</f>
        <v>المقرر</v>
      </c>
      <c r="G81" s="320"/>
      <c r="H81" s="179">
        <f>$H$1</f>
        <v>0</v>
      </c>
      <c r="J81" s="349" t="str">
        <f>$A$1</f>
        <v>المملكة العربية السعودية</v>
      </c>
      <c r="K81" s="349"/>
      <c r="L81" s="349"/>
      <c r="M81" s="17"/>
      <c r="N81" s="17"/>
      <c r="O81" s="432" t="str">
        <f>$F$1</f>
        <v>المقرر</v>
      </c>
      <c r="P81" s="320"/>
      <c r="Q81" s="179">
        <f>$H$1</f>
        <v>0</v>
      </c>
      <c r="S81" s="349" t="str">
        <f>$A$1</f>
        <v>المملكة العربية السعودية</v>
      </c>
      <c r="T81" s="349"/>
      <c r="U81" s="349"/>
      <c r="V81" s="17"/>
      <c r="W81" s="17"/>
      <c r="X81" s="432" t="str">
        <f>$F$1</f>
        <v>المقرر</v>
      </c>
      <c r="Y81" s="320"/>
      <c r="Z81" s="179">
        <f>$H$1</f>
        <v>0</v>
      </c>
      <c r="AB81" s="349" t="str">
        <f>$A$1</f>
        <v>المملكة العربية السعودية</v>
      </c>
      <c r="AC81" s="349"/>
      <c r="AD81" s="349"/>
      <c r="AE81" s="17"/>
      <c r="AF81" s="17"/>
      <c r="AG81" s="432" t="str">
        <f>$F$1</f>
        <v>المقرر</v>
      </c>
      <c r="AH81" s="320"/>
      <c r="AI81" s="179">
        <f>$H$1</f>
        <v>0</v>
      </c>
      <c r="AK81" s="349" t="str">
        <f>$A$1</f>
        <v>المملكة العربية السعودية</v>
      </c>
      <c r="AL81" s="349"/>
      <c r="AM81" s="349"/>
      <c r="AN81" s="17"/>
      <c r="AO81" s="17"/>
      <c r="AP81" s="432" t="str">
        <f>$F$1</f>
        <v>المقرر</v>
      </c>
      <c r="AQ81" s="320"/>
      <c r="AR81" s="179">
        <f>$H$1</f>
        <v>0</v>
      </c>
      <c r="AT81" s="349" t="str">
        <f>$A$1</f>
        <v>المملكة العربية السعودية</v>
      </c>
      <c r="AU81" s="349"/>
      <c r="AV81" s="349"/>
      <c r="AW81" s="17"/>
      <c r="AX81" s="17"/>
      <c r="AY81" s="432" t="str">
        <f>$F$1</f>
        <v>المقرر</v>
      </c>
      <c r="AZ81" s="320"/>
      <c r="BA81" s="179">
        <f>$H$1</f>
        <v>0</v>
      </c>
      <c r="BC81" s="349" t="str">
        <f>$A$1</f>
        <v>المملكة العربية السعودية</v>
      </c>
      <c r="BD81" s="349"/>
      <c r="BE81" s="349"/>
      <c r="BF81" s="17"/>
      <c r="BG81" s="17"/>
      <c r="BH81" s="432" t="str">
        <f>$F$1</f>
        <v>المقرر</v>
      </c>
      <c r="BI81" s="320"/>
      <c r="BJ81" s="179">
        <f>$H$1</f>
        <v>0</v>
      </c>
      <c r="BL81" s="349" t="str">
        <f>$A$1</f>
        <v>المملكة العربية السعودية</v>
      </c>
      <c r="BM81" s="349"/>
      <c r="BN81" s="349"/>
      <c r="BO81" s="17"/>
      <c r="BP81" s="17"/>
      <c r="BQ81" s="432" t="str">
        <f>$F$1</f>
        <v>المقرر</v>
      </c>
      <c r="BR81" s="320"/>
      <c r="BS81" s="179">
        <f>$H$1</f>
        <v>0</v>
      </c>
      <c r="BU81" s="349" t="str">
        <f>$A$1</f>
        <v>المملكة العربية السعودية</v>
      </c>
      <c r="BV81" s="349"/>
      <c r="BW81" s="349"/>
      <c r="BX81" s="17"/>
      <c r="BY81" s="17"/>
      <c r="BZ81" s="432" t="str">
        <f>$F$1</f>
        <v>المقرر</v>
      </c>
      <c r="CA81" s="320"/>
      <c r="CB81" s="179">
        <f>$H$1</f>
        <v>0</v>
      </c>
      <c r="CD81" s="349" t="str">
        <f>$A$1</f>
        <v>المملكة العربية السعودية</v>
      </c>
      <c r="CE81" s="349"/>
      <c r="CF81" s="349"/>
      <c r="CG81" s="17"/>
      <c r="CH81" s="17"/>
      <c r="CI81" s="432" t="str">
        <f>$F$1</f>
        <v>المقرر</v>
      </c>
      <c r="CJ81" s="320"/>
      <c r="CK81" s="179">
        <f>$H$1</f>
        <v>0</v>
      </c>
    </row>
    <row r="82" spans="1:89" ht="18" customHeight="1">
      <c r="A82" s="349" t="str">
        <f>$A$2</f>
        <v>وزارة التربية والتعليم</v>
      </c>
      <c r="B82" s="349"/>
      <c r="C82" s="349"/>
      <c r="D82" s="17"/>
      <c r="E82" s="17"/>
      <c r="F82" s="433" t="str">
        <f>$F$2</f>
        <v>الفصل الدراسي</v>
      </c>
      <c r="G82" s="339"/>
      <c r="H82" s="180">
        <f>$H$2</f>
        <v>0</v>
      </c>
      <c r="J82" s="349" t="str">
        <f>$A$2</f>
        <v>وزارة التربية والتعليم</v>
      </c>
      <c r="K82" s="349"/>
      <c r="L82" s="349"/>
      <c r="M82" s="17"/>
      <c r="N82" s="17"/>
      <c r="O82" s="433" t="str">
        <f>$F$2</f>
        <v>الفصل الدراسي</v>
      </c>
      <c r="P82" s="339"/>
      <c r="Q82" s="180">
        <f>$H$2</f>
        <v>0</v>
      </c>
      <c r="S82" s="349" t="str">
        <f>$A$2</f>
        <v>وزارة التربية والتعليم</v>
      </c>
      <c r="T82" s="349"/>
      <c r="U82" s="349"/>
      <c r="V82" s="17"/>
      <c r="W82" s="17"/>
      <c r="X82" s="433" t="str">
        <f>$F$2</f>
        <v>الفصل الدراسي</v>
      </c>
      <c r="Y82" s="339"/>
      <c r="Z82" s="180">
        <f>$H$2</f>
        <v>0</v>
      </c>
      <c r="AB82" s="349" t="str">
        <f>$A$2</f>
        <v>وزارة التربية والتعليم</v>
      </c>
      <c r="AC82" s="349"/>
      <c r="AD82" s="349"/>
      <c r="AE82" s="17"/>
      <c r="AF82" s="17"/>
      <c r="AG82" s="433" t="str">
        <f>$F$2</f>
        <v>الفصل الدراسي</v>
      </c>
      <c r="AH82" s="339"/>
      <c r="AI82" s="180">
        <f>$H$2</f>
        <v>0</v>
      </c>
      <c r="AK82" s="349" t="str">
        <f>$A$2</f>
        <v>وزارة التربية والتعليم</v>
      </c>
      <c r="AL82" s="349"/>
      <c r="AM82" s="349"/>
      <c r="AN82" s="17"/>
      <c r="AO82" s="17"/>
      <c r="AP82" s="433" t="str">
        <f>$F$2</f>
        <v>الفصل الدراسي</v>
      </c>
      <c r="AQ82" s="339"/>
      <c r="AR82" s="180">
        <f>$H$2</f>
        <v>0</v>
      </c>
      <c r="AT82" s="349" t="str">
        <f>$A$2</f>
        <v>وزارة التربية والتعليم</v>
      </c>
      <c r="AU82" s="349"/>
      <c r="AV82" s="349"/>
      <c r="AW82" s="17"/>
      <c r="AX82" s="17"/>
      <c r="AY82" s="433" t="str">
        <f>$F$2</f>
        <v>الفصل الدراسي</v>
      </c>
      <c r="AZ82" s="339"/>
      <c r="BA82" s="180">
        <f>$H$2</f>
        <v>0</v>
      </c>
      <c r="BC82" s="349" t="str">
        <f>$A$2</f>
        <v>وزارة التربية والتعليم</v>
      </c>
      <c r="BD82" s="349"/>
      <c r="BE82" s="349"/>
      <c r="BF82" s="17"/>
      <c r="BG82" s="17"/>
      <c r="BH82" s="433" t="str">
        <f>$F$2</f>
        <v>الفصل الدراسي</v>
      </c>
      <c r="BI82" s="339"/>
      <c r="BJ82" s="180">
        <f>$H$2</f>
        <v>0</v>
      </c>
      <c r="BL82" s="349" t="str">
        <f>$A$2</f>
        <v>وزارة التربية والتعليم</v>
      </c>
      <c r="BM82" s="349"/>
      <c r="BN82" s="349"/>
      <c r="BO82" s="17"/>
      <c r="BP82" s="17"/>
      <c r="BQ82" s="433" t="str">
        <f>$F$2</f>
        <v>الفصل الدراسي</v>
      </c>
      <c r="BR82" s="339"/>
      <c r="BS82" s="180">
        <f>$H$2</f>
        <v>0</v>
      </c>
      <c r="BU82" s="349" t="str">
        <f>$A$2</f>
        <v>وزارة التربية والتعليم</v>
      </c>
      <c r="BV82" s="349"/>
      <c r="BW82" s="349"/>
      <c r="BX82" s="17"/>
      <c r="BY82" s="17"/>
      <c r="BZ82" s="433" t="str">
        <f>$F$2</f>
        <v>الفصل الدراسي</v>
      </c>
      <c r="CA82" s="339"/>
      <c r="CB82" s="180">
        <f>$H$2</f>
        <v>0</v>
      </c>
      <c r="CD82" s="349" t="str">
        <f>$A$2</f>
        <v>وزارة التربية والتعليم</v>
      </c>
      <c r="CE82" s="349"/>
      <c r="CF82" s="349"/>
      <c r="CG82" s="17"/>
      <c r="CH82" s="17"/>
      <c r="CI82" s="433" t="str">
        <f>$F$2</f>
        <v>الفصل الدراسي</v>
      </c>
      <c r="CJ82" s="339"/>
      <c r="CK82" s="180">
        <f>$H$2</f>
        <v>0</v>
      </c>
    </row>
    <row r="83" spans="1:89" ht="18" customHeight="1">
      <c r="A83" s="349" t="str">
        <f>$A$3</f>
        <v>الإدارة العامة للتربية والتعليم بـ ................</v>
      </c>
      <c r="B83" s="349"/>
      <c r="C83" s="349"/>
      <c r="D83" s="17"/>
      <c r="E83" s="17"/>
      <c r="F83" s="433" t="str">
        <f>$F$3</f>
        <v>الشعبة</v>
      </c>
      <c r="G83" s="339"/>
      <c r="H83" s="180">
        <f>$H$3</f>
        <v>0</v>
      </c>
      <c r="J83" s="349" t="str">
        <f>$A$3</f>
        <v>الإدارة العامة للتربية والتعليم بـ ................</v>
      </c>
      <c r="K83" s="349"/>
      <c r="L83" s="349"/>
      <c r="M83" s="17"/>
      <c r="N83" s="17"/>
      <c r="O83" s="433" t="str">
        <f>$F$3</f>
        <v>الشعبة</v>
      </c>
      <c r="P83" s="339"/>
      <c r="Q83" s="180">
        <f>$H$3</f>
        <v>0</v>
      </c>
      <c r="S83" s="349" t="str">
        <f>$A$3</f>
        <v>الإدارة العامة للتربية والتعليم بـ ................</v>
      </c>
      <c r="T83" s="349"/>
      <c r="U83" s="349"/>
      <c r="V83" s="17"/>
      <c r="W83" s="17"/>
      <c r="X83" s="433" t="str">
        <f>$F$3</f>
        <v>الشعبة</v>
      </c>
      <c r="Y83" s="339"/>
      <c r="Z83" s="180">
        <f>$H$3</f>
        <v>0</v>
      </c>
      <c r="AB83" s="349" t="str">
        <f>$A$3</f>
        <v>الإدارة العامة للتربية والتعليم بـ ................</v>
      </c>
      <c r="AC83" s="349"/>
      <c r="AD83" s="349"/>
      <c r="AE83" s="17"/>
      <c r="AF83" s="17"/>
      <c r="AG83" s="433" t="str">
        <f>$F$3</f>
        <v>الشعبة</v>
      </c>
      <c r="AH83" s="339"/>
      <c r="AI83" s="180">
        <f>$H$3</f>
        <v>0</v>
      </c>
      <c r="AK83" s="349" t="str">
        <f>$A$3</f>
        <v>الإدارة العامة للتربية والتعليم بـ ................</v>
      </c>
      <c r="AL83" s="349"/>
      <c r="AM83" s="349"/>
      <c r="AN83" s="17"/>
      <c r="AO83" s="17"/>
      <c r="AP83" s="433" t="str">
        <f>$F$3</f>
        <v>الشعبة</v>
      </c>
      <c r="AQ83" s="339"/>
      <c r="AR83" s="180">
        <f>$H$3</f>
        <v>0</v>
      </c>
      <c r="AT83" s="349" t="str">
        <f>$A$3</f>
        <v>الإدارة العامة للتربية والتعليم بـ ................</v>
      </c>
      <c r="AU83" s="349"/>
      <c r="AV83" s="349"/>
      <c r="AW83" s="17"/>
      <c r="AX83" s="17"/>
      <c r="AY83" s="433" t="str">
        <f>$F$3</f>
        <v>الشعبة</v>
      </c>
      <c r="AZ83" s="339"/>
      <c r="BA83" s="180">
        <f>$H$3</f>
        <v>0</v>
      </c>
      <c r="BC83" s="349" t="str">
        <f>$A$3</f>
        <v>الإدارة العامة للتربية والتعليم بـ ................</v>
      </c>
      <c r="BD83" s="349"/>
      <c r="BE83" s="349"/>
      <c r="BF83" s="17"/>
      <c r="BG83" s="17"/>
      <c r="BH83" s="433" t="str">
        <f>$F$3</f>
        <v>الشعبة</v>
      </c>
      <c r="BI83" s="339"/>
      <c r="BJ83" s="180">
        <f>$H$3</f>
        <v>0</v>
      </c>
      <c r="BL83" s="349" t="str">
        <f>$A$3</f>
        <v>الإدارة العامة للتربية والتعليم بـ ................</v>
      </c>
      <c r="BM83" s="349"/>
      <c r="BN83" s="349"/>
      <c r="BO83" s="17"/>
      <c r="BP83" s="17"/>
      <c r="BQ83" s="433" t="str">
        <f>$F$3</f>
        <v>الشعبة</v>
      </c>
      <c r="BR83" s="339"/>
      <c r="BS83" s="180">
        <f>$H$3</f>
        <v>0</v>
      </c>
      <c r="BU83" s="349" t="str">
        <f>$A$3</f>
        <v>الإدارة العامة للتربية والتعليم بـ ................</v>
      </c>
      <c r="BV83" s="349"/>
      <c r="BW83" s="349"/>
      <c r="BX83" s="17"/>
      <c r="BY83" s="17"/>
      <c r="BZ83" s="433" t="str">
        <f>$F$3</f>
        <v>الشعبة</v>
      </c>
      <c r="CA83" s="339"/>
      <c r="CB83" s="180">
        <f>$H$3</f>
        <v>0</v>
      </c>
      <c r="CD83" s="349" t="str">
        <f>$A$3</f>
        <v>الإدارة العامة للتربية والتعليم بـ ................</v>
      </c>
      <c r="CE83" s="349"/>
      <c r="CF83" s="349"/>
      <c r="CG83" s="17"/>
      <c r="CH83" s="17"/>
      <c r="CI83" s="433" t="str">
        <f>$F$3</f>
        <v>الشعبة</v>
      </c>
      <c r="CJ83" s="339"/>
      <c r="CK83" s="180">
        <f>$H$3</f>
        <v>0</v>
      </c>
    </row>
    <row r="84" spans="1:89" ht="18" customHeight="1" thickBot="1">
      <c r="A84" s="349" t="str">
        <f>$A$4</f>
        <v>الثانوية / .....................</v>
      </c>
      <c r="B84" s="349"/>
      <c r="C84" s="349"/>
      <c r="D84" s="17"/>
      <c r="E84" s="17"/>
      <c r="F84" s="434" t="str">
        <f>$F$4</f>
        <v>تأريخ بطاقة النتائج الدورية</v>
      </c>
      <c r="G84" s="340"/>
      <c r="H84" s="91">
        <f>$H$4</f>
        <v>0</v>
      </c>
      <c r="J84" s="349" t="str">
        <f>$A$4</f>
        <v>الثانوية / .....................</v>
      </c>
      <c r="K84" s="349"/>
      <c r="L84" s="349"/>
      <c r="M84" s="17"/>
      <c r="N84" s="17"/>
      <c r="O84" s="434" t="str">
        <f>$F$4</f>
        <v>تأريخ بطاقة النتائج الدورية</v>
      </c>
      <c r="P84" s="340"/>
      <c r="Q84" s="91">
        <f>$H$4</f>
        <v>0</v>
      </c>
      <c r="S84" s="349" t="str">
        <f>$A$4</f>
        <v>الثانوية / .....................</v>
      </c>
      <c r="T84" s="349"/>
      <c r="U84" s="349"/>
      <c r="V84" s="17"/>
      <c r="W84" s="17"/>
      <c r="X84" s="434" t="str">
        <f>$F$4</f>
        <v>تأريخ بطاقة النتائج الدورية</v>
      </c>
      <c r="Y84" s="340"/>
      <c r="Z84" s="91">
        <f>$H$4</f>
        <v>0</v>
      </c>
      <c r="AB84" s="349" t="str">
        <f>$A$4</f>
        <v>الثانوية / .....................</v>
      </c>
      <c r="AC84" s="349"/>
      <c r="AD84" s="349"/>
      <c r="AE84" s="17"/>
      <c r="AF84" s="17"/>
      <c r="AG84" s="434" t="str">
        <f>$F$4</f>
        <v>تأريخ بطاقة النتائج الدورية</v>
      </c>
      <c r="AH84" s="340"/>
      <c r="AI84" s="91">
        <f>$H$4</f>
        <v>0</v>
      </c>
      <c r="AK84" s="349" t="str">
        <f>$A$4</f>
        <v>الثانوية / .....................</v>
      </c>
      <c r="AL84" s="349"/>
      <c r="AM84" s="349"/>
      <c r="AN84" s="17"/>
      <c r="AO84" s="17"/>
      <c r="AP84" s="434" t="str">
        <f>$F$4</f>
        <v>تأريخ بطاقة النتائج الدورية</v>
      </c>
      <c r="AQ84" s="340"/>
      <c r="AR84" s="91">
        <f>$H$4</f>
        <v>0</v>
      </c>
      <c r="AT84" s="349" t="str">
        <f>$A$4</f>
        <v>الثانوية / .....................</v>
      </c>
      <c r="AU84" s="349"/>
      <c r="AV84" s="349"/>
      <c r="AW84" s="17"/>
      <c r="AX84" s="17"/>
      <c r="AY84" s="434" t="str">
        <f>$F$4</f>
        <v>تأريخ بطاقة النتائج الدورية</v>
      </c>
      <c r="AZ84" s="340"/>
      <c r="BA84" s="91">
        <f>$H$4</f>
        <v>0</v>
      </c>
      <c r="BC84" s="349" t="str">
        <f>$A$4</f>
        <v>الثانوية / .....................</v>
      </c>
      <c r="BD84" s="349"/>
      <c r="BE84" s="349"/>
      <c r="BF84" s="17"/>
      <c r="BG84" s="17"/>
      <c r="BH84" s="434" t="str">
        <f>$F$4</f>
        <v>تأريخ بطاقة النتائج الدورية</v>
      </c>
      <c r="BI84" s="340"/>
      <c r="BJ84" s="91">
        <f>$H$4</f>
        <v>0</v>
      </c>
      <c r="BL84" s="349" t="str">
        <f>$A$4</f>
        <v>الثانوية / .....................</v>
      </c>
      <c r="BM84" s="349"/>
      <c r="BN84" s="349"/>
      <c r="BO84" s="17"/>
      <c r="BP84" s="17"/>
      <c r="BQ84" s="434" t="str">
        <f>$F$4</f>
        <v>تأريخ بطاقة النتائج الدورية</v>
      </c>
      <c r="BR84" s="340"/>
      <c r="BS84" s="91">
        <f>$H$4</f>
        <v>0</v>
      </c>
      <c r="BU84" s="349" t="str">
        <f>$A$4</f>
        <v>الثانوية / .....................</v>
      </c>
      <c r="BV84" s="349"/>
      <c r="BW84" s="349"/>
      <c r="BX84" s="17"/>
      <c r="BY84" s="17"/>
      <c r="BZ84" s="434" t="str">
        <f>$F$4</f>
        <v>تأريخ بطاقة النتائج الدورية</v>
      </c>
      <c r="CA84" s="340"/>
      <c r="CB84" s="91">
        <f>$H$4</f>
        <v>0</v>
      </c>
      <c r="CD84" s="349" t="str">
        <f>$A$4</f>
        <v>الثانوية / .....................</v>
      </c>
      <c r="CE84" s="349"/>
      <c r="CF84" s="349"/>
      <c r="CG84" s="17"/>
      <c r="CH84" s="17"/>
      <c r="CI84" s="434" t="str">
        <f>$F$4</f>
        <v>تأريخ بطاقة النتائج الدورية</v>
      </c>
      <c r="CJ84" s="340"/>
      <c r="CK84" s="91">
        <f>$H$4</f>
        <v>0</v>
      </c>
    </row>
    <row r="85" spans="1:89" ht="15" thickBot="1">
      <c r="A85" s="17"/>
      <c r="B85" s="17"/>
      <c r="C85" s="17"/>
      <c r="D85" s="17"/>
      <c r="E85" s="17"/>
      <c r="F85" s="17"/>
      <c r="G85" s="17"/>
      <c r="H85" s="17"/>
      <c r="J85" s="17"/>
      <c r="K85" s="17"/>
      <c r="L85" s="17"/>
      <c r="M85" s="17"/>
      <c r="N85" s="17"/>
      <c r="O85" s="17"/>
      <c r="P85" s="17"/>
      <c r="Q85" s="17"/>
      <c r="S85" s="17"/>
      <c r="T85" s="17"/>
      <c r="U85" s="17"/>
      <c r="V85" s="17"/>
      <c r="W85" s="17"/>
      <c r="X85" s="17"/>
      <c r="Y85" s="17"/>
      <c r="Z85" s="17"/>
      <c r="AB85" s="17"/>
      <c r="AC85" s="17"/>
      <c r="AD85" s="17"/>
      <c r="AE85" s="17"/>
      <c r="AF85" s="17"/>
      <c r="AG85" s="17"/>
      <c r="AH85" s="17"/>
      <c r="AI85" s="17"/>
      <c r="AK85" s="17"/>
      <c r="AL85" s="17"/>
      <c r="AM85" s="17"/>
      <c r="AN85" s="17"/>
      <c r="AO85" s="17"/>
      <c r="AP85" s="17"/>
      <c r="AQ85" s="17"/>
      <c r="AR85" s="17"/>
      <c r="AT85" s="17"/>
      <c r="AU85" s="17"/>
      <c r="AV85" s="17"/>
      <c r="AW85" s="17"/>
      <c r="AX85" s="17"/>
      <c r="AY85" s="17"/>
      <c r="AZ85" s="17"/>
      <c r="BA85" s="17"/>
      <c r="BC85" s="17"/>
      <c r="BD85" s="17"/>
      <c r="BE85" s="17"/>
      <c r="BF85" s="17"/>
      <c r="BG85" s="17"/>
      <c r="BH85" s="17"/>
      <c r="BI85" s="17"/>
      <c r="BJ85" s="17"/>
      <c r="BL85" s="17"/>
      <c r="BM85" s="17"/>
      <c r="BN85" s="17"/>
      <c r="BO85" s="17"/>
      <c r="BP85" s="17"/>
      <c r="BQ85" s="17"/>
      <c r="BR85" s="17"/>
      <c r="BS85" s="17"/>
      <c r="BU85" s="17"/>
      <c r="BV85" s="17"/>
      <c r="BW85" s="17"/>
      <c r="BX85" s="17"/>
      <c r="BY85" s="17"/>
      <c r="BZ85" s="17"/>
      <c r="CA85" s="17"/>
      <c r="CB85" s="17"/>
      <c r="CD85" s="17"/>
      <c r="CE85" s="17"/>
      <c r="CF85" s="17"/>
      <c r="CG85" s="17"/>
      <c r="CH85" s="17"/>
      <c r="CI85" s="17"/>
      <c r="CJ85" s="17"/>
      <c r="CK85" s="17"/>
    </row>
    <row r="86" spans="1:89" ht="21" customHeight="1" thickTop="1">
      <c r="A86" s="569" t="str">
        <f>$A$6</f>
        <v>اسم الطالب/ة رباعيَّا:</v>
      </c>
      <c r="B86" s="570"/>
      <c r="C86" s="564">
        <f>'بيانات أولية وأسماء الطلاب'!$B27</f>
        <v>0</v>
      </c>
      <c r="D86" s="564"/>
      <c r="E86" s="564"/>
      <c r="F86" s="564"/>
      <c r="G86" s="564"/>
      <c r="H86" s="565"/>
      <c r="J86" s="569" t="str">
        <f>$A$6</f>
        <v>اسم الطالب/ة رباعيَّا:</v>
      </c>
      <c r="K86" s="570"/>
      <c r="L86" s="564">
        <f>'بيانات أولية وأسماء الطلاب'!$B28</f>
        <v>0</v>
      </c>
      <c r="M86" s="564"/>
      <c r="N86" s="564"/>
      <c r="O86" s="564"/>
      <c r="P86" s="564"/>
      <c r="Q86" s="565"/>
      <c r="S86" s="569" t="str">
        <f>$A$6</f>
        <v>اسم الطالب/ة رباعيَّا:</v>
      </c>
      <c r="T86" s="570"/>
      <c r="U86" s="564">
        <f>'بيانات أولية وأسماء الطلاب'!$B29</f>
        <v>0</v>
      </c>
      <c r="V86" s="564"/>
      <c r="W86" s="564"/>
      <c r="X86" s="564"/>
      <c r="Y86" s="564"/>
      <c r="Z86" s="565"/>
      <c r="AB86" s="569" t="str">
        <f>$A$6</f>
        <v>اسم الطالب/ة رباعيَّا:</v>
      </c>
      <c r="AC86" s="570"/>
      <c r="AD86" s="564">
        <f>'بيانات أولية وأسماء الطلاب'!$B30</f>
        <v>0</v>
      </c>
      <c r="AE86" s="564"/>
      <c r="AF86" s="564"/>
      <c r="AG86" s="564"/>
      <c r="AH86" s="564"/>
      <c r="AI86" s="565"/>
      <c r="AK86" s="569" t="str">
        <f>$A$6</f>
        <v>اسم الطالب/ة رباعيَّا:</v>
      </c>
      <c r="AL86" s="570"/>
      <c r="AM86" s="564">
        <f>'بيانات أولية وأسماء الطلاب'!$B31</f>
        <v>0</v>
      </c>
      <c r="AN86" s="564"/>
      <c r="AO86" s="564"/>
      <c r="AP86" s="564"/>
      <c r="AQ86" s="564"/>
      <c r="AR86" s="565"/>
      <c r="AT86" s="569" t="str">
        <f>$A$6</f>
        <v>اسم الطالب/ة رباعيَّا:</v>
      </c>
      <c r="AU86" s="570"/>
      <c r="AV86" s="564">
        <f>'بيانات أولية وأسماء الطلاب'!$B32</f>
        <v>0</v>
      </c>
      <c r="AW86" s="564"/>
      <c r="AX86" s="564"/>
      <c r="AY86" s="564"/>
      <c r="AZ86" s="564"/>
      <c r="BA86" s="565"/>
      <c r="BC86" s="569" t="str">
        <f>$A$6</f>
        <v>اسم الطالب/ة رباعيَّا:</v>
      </c>
      <c r="BD86" s="570"/>
      <c r="BE86" s="564">
        <f>'بيانات أولية وأسماء الطلاب'!$B33</f>
        <v>0</v>
      </c>
      <c r="BF86" s="564"/>
      <c r="BG86" s="564"/>
      <c r="BH86" s="564"/>
      <c r="BI86" s="564"/>
      <c r="BJ86" s="565"/>
      <c r="BL86" s="569" t="str">
        <f>$A$6</f>
        <v>اسم الطالب/ة رباعيَّا:</v>
      </c>
      <c r="BM86" s="570"/>
      <c r="BN86" s="564">
        <f>'بيانات أولية وأسماء الطلاب'!$B34</f>
        <v>0</v>
      </c>
      <c r="BO86" s="564"/>
      <c r="BP86" s="564"/>
      <c r="BQ86" s="564"/>
      <c r="BR86" s="564"/>
      <c r="BS86" s="565"/>
      <c r="BU86" s="569" t="str">
        <f>$A$6</f>
        <v>اسم الطالب/ة رباعيَّا:</v>
      </c>
      <c r="BV86" s="570"/>
      <c r="BW86" s="564">
        <f>'بيانات أولية وأسماء الطلاب'!$B35</f>
        <v>0</v>
      </c>
      <c r="BX86" s="564"/>
      <c r="BY86" s="564"/>
      <c r="BZ86" s="564"/>
      <c r="CA86" s="564"/>
      <c r="CB86" s="565"/>
      <c r="CD86" s="569" t="str">
        <f>$A$6</f>
        <v>اسم الطالب/ة رباعيَّا:</v>
      </c>
      <c r="CE86" s="570"/>
      <c r="CF86" s="564">
        <f>'بيانات أولية وأسماء الطلاب'!$B36</f>
        <v>0</v>
      </c>
      <c r="CG86" s="564"/>
      <c r="CH86" s="564"/>
      <c r="CI86" s="564"/>
      <c r="CJ86" s="564"/>
      <c r="CK86" s="565"/>
    </row>
    <row r="87" spans="1:89" ht="18.75" thickBot="1">
      <c r="A87" s="571" t="str">
        <f>$A$7</f>
        <v>رقم السجل الأكاديمي</v>
      </c>
      <c r="B87" s="572"/>
      <c r="C87" s="566">
        <f>'بيانات أولية وأسماء الطلاب'!$C27</f>
        <v>0</v>
      </c>
      <c r="D87" s="566"/>
      <c r="E87" s="566"/>
      <c r="F87" s="567" t="str">
        <f>$F$7</f>
        <v>العام الدراسي</v>
      </c>
      <c r="G87" s="568"/>
      <c r="H87" s="125" t="str">
        <f>$H$7</f>
        <v>1430 / 1431هـ</v>
      </c>
      <c r="J87" s="571" t="str">
        <f>$A$7</f>
        <v>رقم السجل الأكاديمي</v>
      </c>
      <c r="K87" s="572"/>
      <c r="L87" s="566">
        <f>'بيانات أولية وأسماء الطلاب'!$C28</f>
        <v>0</v>
      </c>
      <c r="M87" s="566"/>
      <c r="N87" s="566"/>
      <c r="O87" s="567" t="str">
        <f>$F$7</f>
        <v>العام الدراسي</v>
      </c>
      <c r="P87" s="568"/>
      <c r="Q87" s="125" t="str">
        <f>$H$7</f>
        <v>1430 / 1431هـ</v>
      </c>
      <c r="S87" s="571" t="str">
        <f>$A$7</f>
        <v>رقم السجل الأكاديمي</v>
      </c>
      <c r="T87" s="572"/>
      <c r="U87" s="566">
        <f>'بيانات أولية وأسماء الطلاب'!$C29</f>
        <v>0</v>
      </c>
      <c r="V87" s="566"/>
      <c r="W87" s="566"/>
      <c r="X87" s="567" t="str">
        <f>$F$7</f>
        <v>العام الدراسي</v>
      </c>
      <c r="Y87" s="568"/>
      <c r="Z87" s="125" t="str">
        <f>$H$7</f>
        <v>1430 / 1431هـ</v>
      </c>
      <c r="AB87" s="571" t="str">
        <f>$A$7</f>
        <v>رقم السجل الأكاديمي</v>
      </c>
      <c r="AC87" s="572"/>
      <c r="AD87" s="566">
        <f>'بيانات أولية وأسماء الطلاب'!$C30</f>
        <v>0</v>
      </c>
      <c r="AE87" s="566"/>
      <c r="AF87" s="566"/>
      <c r="AG87" s="567" t="str">
        <f>$F$7</f>
        <v>العام الدراسي</v>
      </c>
      <c r="AH87" s="568"/>
      <c r="AI87" s="125" t="str">
        <f>$H$7</f>
        <v>1430 / 1431هـ</v>
      </c>
      <c r="AK87" s="571" t="str">
        <f>$A$7</f>
        <v>رقم السجل الأكاديمي</v>
      </c>
      <c r="AL87" s="572"/>
      <c r="AM87" s="566">
        <f>'بيانات أولية وأسماء الطلاب'!$C31</f>
        <v>0</v>
      </c>
      <c r="AN87" s="566"/>
      <c r="AO87" s="566"/>
      <c r="AP87" s="567" t="str">
        <f>$F$7</f>
        <v>العام الدراسي</v>
      </c>
      <c r="AQ87" s="568"/>
      <c r="AR87" s="125" t="str">
        <f>$H$7</f>
        <v>1430 / 1431هـ</v>
      </c>
      <c r="AT87" s="571" t="str">
        <f>$A$7</f>
        <v>رقم السجل الأكاديمي</v>
      </c>
      <c r="AU87" s="572"/>
      <c r="AV87" s="566">
        <f>'بيانات أولية وأسماء الطلاب'!$C32</f>
        <v>0</v>
      </c>
      <c r="AW87" s="566"/>
      <c r="AX87" s="566"/>
      <c r="AY87" s="567" t="str">
        <f>$F$7</f>
        <v>العام الدراسي</v>
      </c>
      <c r="AZ87" s="568"/>
      <c r="BA87" s="125" t="str">
        <f>$H$7</f>
        <v>1430 / 1431هـ</v>
      </c>
      <c r="BC87" s="571" t="str">
        <f>$A$7</f>
        <v>رقم السجل الأكاديمي</v>
      </c>
      <c r="BD87" s="572"/>
      <c r="BE87" s="566">
        <f>'بيانات أولية وأسماء الطلاب'!$C33</f>
        <v>0</v>
      </c>
      <c r="BF87" s="566"/>
      <c r="BG87" s="566"/>
      <c r="BH87" s="567" t="str">
        <f>$F$7</f>
        <v>العام الدراسي</v>
      </c>
      <c r="BI87" s="568"/>
      <c r="BJ87" s="125" t="str">
        <f>$H$7</f>
        <v>1430 / 1431هـ</v>
      </c>
      <c r="BL87" s="571" t="str">
        <f>$A$7</f>
        <v>رقم السجل الأكاديمي</v>
      </c>
      <c r="BM87" s="572"/>
      <c r="BN87" s="566">
        <f>'بيانات أولية وأسماء الطلاب'!$C34</f>
        <v>0</v>
      </c>
      <c r="BO87" s="566"/>
      <c r="BP87" s="566"/>
      <c r="BQ87" s="567" t="str">
        <f>$F$7</f>
        <v>العام الدراسي</v>
      </c>
      <c r="BR87" s="568"/>
      <c r="BS87" s="125" t="str">
        <f>$H$7</f>
        <v>1430 / 1431هـ</v>
      </c>
      <c r="BU87" s="571" t="str">
        <f>$A$7</f>
        <v>رقم السجل الأكاديمي</v>
      </c>
      <c r="BV87" s="572"/>
      <c r="BW87" s="566">
        <f>'بيانات أولية وأسماء الطلاب'!$C35</f>
        <v>0</v>
      </c>
      <c r="BX87" s="566"/>
      <c r="BY87" s="566"/>
      <c r="BZ87" s="567" t="str">
        <f>$F$7</f>
        <v>العام الدراسي</v>
      </c>
      <c r="CA87" s="568"/>
      <c r="CB87" s="125" t="str">
        <f>$H$7</f>
        <v>1430 / 1431هـ</v>
      </c>
      <c r="CD87" s="571" t="str">
        <f>$A$7</f>
        <v>رقم السجل الأكاديمي</v>
      </c>
      <c r="CE87" s="572"/>
      <c r="CF87" s="566">
        <f>'بيانات أولية وأسماء الطلاب'!$C36</f>
        <v>0</v>
      </c>
      <c r="CG87" s="566"/>
      <c r="CH87" s="566"/>
      <c r="CI87" s="567" t="str">
        <f>$F$7</f>
        <v>العام الدراسي</v>
      </c>
      <c r="CJ87" s="568"/>
      <c r="CK87" s="125" t="str">
        <f>$H$7</f>
        <v>1430 / 1431هـ</v>
      </c>
    </row>
    <row r="88" spans="1:89" ht="19.5" thickTop="1" thickBot="1">
      <c r="A88" s="587" t="str">
        <f>$A$8</f>
        <v>رقم تسلسل الطالب/ة</v>
      </c>
      <c r="B88" s="587"/>
      <c r="C88" s="130">
        <f>'بيانات أولية وأسماء الطلاب'!$A27</f>
        <v>21</v>
      </c>
      <c r="D88" s="92"/>
      <c r="E88" s="92"/>
      <c r="F88" s="93"/>
      <c r="G88" s="94"/>
      <c r="H88" s="93"/>
      <c r="J88" s="587" t="str">
        <f>$A$8</f>
        <v>رقم تسلسل الطالب/ة</v>
      </c>
      <c r="K88" s="587"/>
      <c r="L88" s="130">
        <f>'بيانات أولية وأسماء الطلاب'!$A28</f>
        <v>22</v>
      </c>
      <c r="M88" s="92"/>
      <c r="N88" s="92"/>
      <c r="O88" s="93"/>
      <c r="P88" s="94"/>
      <c r="Q88" s="93"/>
      <c r="S88" s="587" t="str">
        <f>$A$8</f>
        <v>رقم تسلسل الطالب/ة</v>
      </c>
      <c r="T88" s="587"/>
      <c r="U88" s="130">
        <f>'بيانات أولية وأسماء الطلاب'!$A29</f>
        <v>23</v>
      </c>
      <c r="V88" s="92"/>
      <c r="W88" s="92"/>
      <c r="X88" s="93"/>
      <c r="Y88" s="94"/>
      <c r="Z88" s="93"/>
      <c r="AB88" s="587" t="str">
        <f>$A$8</f>
        <v>رقم تسلسل الطالب/ة</v>
      </c>
      <c r="AC88" s="587"/>
      <c r="AD88" s="130">
        <f>'بيانات أولية وأسماء الطلاب'!$A30</f>
        <v>24</v>
      </c>
      <c r="AE88" s="92"/>
      <c r="AF88" s="92"/>
      <c r="AG88" s="93"/>
      <c r="AH88" s="94"/>
      <c r="AI88" s="93"/>
      <c r="AK88" s="587" t="str">
        <f>$A$8</f>
        <v>رقم تسلسل الطالب/ة</v>
      </c>
      <c r="AL88" s="587"/>
      <c r="AM88" s="130">
        <f>'بيانات أولية وأسماء الطلاب'!$A31</f>
        <v>25</v>
      </c>
      <c r="AN88" s="92"/>
      <c r="AO88" s="92"/>
      <c r="AP88" s="93"/>
      <c r="AQ88" s="94"/>
      <c r="AR88" s="93"/>
      <c r="AT88" s="587" t="str">
        <f>$A$8</f>
        <v>رقم تسلسل الطالب/ة</v>
      </c>
      <c r="AU88" s="587"/>
      <c r="AV88" s="130">
        <f>'بيانات أولية وأسماء الطلاب'!$A32</f>
        <v>26</v>
      </c>
      <c r="AW88" s="92"/>
      <c r="AX88" s="92"/>
      <c r="AY88" s="93"/>
      <c r="AZ88" s="94"/>
      <c r="BA88" s="93"/>
      <c r="BC88" s="587" t="str">
        <f>$A$8</f>
        <v>رقم تسلسل الطالب/ة</v>
      </c>
      <c r="BD88" s="587"/>
      <c r="BE88" s="130">
        <f>'بيانات أولية وأسماء الطلاب'!$A33</f>
        <v>27</v>
      </c>
      <c r="BF88" s="92"/>
      <c r="BG88" s="92"/>
      <c r="BH88" s="93"/>
      <c r="BI88" s="94"/>
      <c r="BJ88" s="93"/>
      <c r="BL88" s="587" t="str">
        <f>$A$8</f>
        <v>رقم تسلسل الطالب/ة</v>
      </c>
      <c r="BM88" s="587"/>
      <c r="BN88" s="130">
        <f>'بيانات أولية وأسماء الطلاب'!$A34</f>
        <v>28</v>
      </c>
      <c r="BO88" s="92"/>
      <c r="BP88" s="92"/>
      <c r="BQ88" s="93"/>
      <c r="BR88" s="94"/>
      <c r="BS88" s="93"/>
      <c r="BU88" s="587" t="str">
        <f>$A$8</f>
        <v>رقم تسلسل الطالب/ة</v>
      </c>
      <c r="BV88" s="587"/>
      <c r="BW88" s="130">
        <f>'بيانات أولية وأسماء الطلاب'!$A35</f>
        <v>29</v>
      </c>
      <c r="BX88" s="92"/>
      <c r="BY88" s="92"/>
      <c r="BZ88" s="93"/>
      <c r="CA88" s="94"/>
      <c r="CB88" s="93"/>
      <c r="CD88" s="587" t="str">
        <f>$A$8</f>
        <v>رقم تسلسل الطالب/ة</v>
      </c>
      <c r="CE88" s="587"/>
      <c r="CF88" s="130">
        <f>'بيانات أولية وأسماء الطلاب'!$A36</f>
        <v>30</v>
      </c>
      <c r="CG88" s="92"/>
      <c r="CH88" s="92"/>
      <c r="CI88" s="93"/>
      <c r="CJ88" s="94"/>
      <c r="CK88" s="93"/>
    </row>
    <row r="89" spans="1:89" ht="28.5" customHeight="1" thickTop="1" thickBot="1">
      <c r="A89" s="555" t="str">
        <f>$A$9</f>
        <v xml:space="preserve">تقرير التقويم المستمر الدوري للطالب/ة حتى تأريخ </v>
      </c>
      <c r="B89" s="556"/>
      <c r="C89" s="557"/>
      <c r="D89" s="557"/>
      <c r="E89" s="557"/>
      <c r="F89" s="557"/>
      <c r="G89" s="557"/>
      <c r="H89" s="96">
        <f>$H$9</f>
        <v>0</v>
      </c>
      <c r="J89" s="555" t="str">
        <f>$A$9</f>
        <v xml:space="preserve">تقرير التقويم المستمر الدوري للطالب/ة حتى تأريخ </v>
      </c>
      <c r="K89" s="556"/>
      <c r="L89" s="557"/>
      <c r="M89" s="557"/>
      <c r="N89" s="557"/>
      <c r="O89" s="557"/>
      <c r="P89" s="557"/>
      <c r="Q89" s="96">
        <f>$H$9</f>
        <v>0</v>
      </c>
      <c r="S89" s="555" t="str">
        <f>$A$9</f>
        <v xml:space="preserve">تقرير التقويم المستمر الدوري للطالب/ة حتى تأريخ </v>
      </c>
      <c r="T89" s="556"/>
      <c r="U89" s="557"/>
      <c r="V89" s="557"/>
      <c r="W89" s="557"/>
      <c r="X89" s="557"/>
      <c r="Y89" s="557"/>
      <c r="Z89" s="96">
        <f>$H$9</f>
        <v>0</v>
      </c>
      <c r="AB89" s="555" t="str">
        <f>$A$9</f>
        <v xml:space="preserve">تقرير التقويم المستمر الدوري للطالب/ة حتى تأريخ </v>
      </c>
      <c r="AC89" s="556"/>
      <c r="AD89" s="557"/>
      <c r="AE89" s="557"/>
      <c r="AF89" s="557"/>
      <c r="AG89" s="557"/>
      <c r="AH89" s="557"/>
      <c r="AI89" s="96">
        <f>$H$9</f>
        <v>0</v>
      </c>
      <c r="AK89" s="555" t="str">
        <f>$A$9</f>
        <v xml:space="preserve">تقرير التقويم المستمر الدوري للطالب/ة حتى تأريخ </v>
      </c>
      <c r="AL89" s="556"/>
      <c r="AM89" s="557"/>
      <c r="AN89" s="557"/>
      <c r="AO89" s="557"/>
      <c r="AP89" s="557"/>
      <c r="AQ89" s="557"/>
      <c r="AR89" s="96">
        <f>$H$9</f>
        <v>0</v>
      </c>
      <c r="AT89" s="555" t="str">
        <f>$A$9</f>
        <v xml:space="preserve">تقرير التقويم المستمر الدوري للطالب/ة حتى تأريخ </v>
      </c>
      <c r="AU89" s="556"/>
      <c r="AV89" s="557"/>
      <c r="AW89" s="557"/>
      <c r="AX89" s="557"/>
      <c r="AY89" s="557"/>
      <c r="AZ89" s="557"/>
      <c r="BA89" s="96">
        <f>$H$9</f>
        <v>0</v>
      </c>
      <c r="BC89" s="555" t="str">
        <f>$A$9</f>
        <v xml:space="preserve">تقرير التقويم المستمر الدوري للطالب/ة حتى تأريخ </v>
      </c>
      <c r="BD89" s="556"/>
      <c r="BE89" s="557"/>
      <c r="BF89" s="557"/>
      <c r="BG89" s="557"/>
      <c r="BH89" s="557"/>
      <c r="BI89" s="557"/>
      <c r="BJ89" s="96">
        <f>$H$9</f>
        <v>0</v>
      </c>
      <c r="BL89" s="555" t="str">
        <f>$A$9</f>
        <v xml:space="preserve">تقرير التقويم المستمر الدوري للطالب/ة حتى تأريخ </v>
      </c>
      <c r="BM89" s="556"/>
      <c r="BN89" s="557"/>
      <c r="BO89" s="557"/>
      <c r="BP89" s="557"/>
      <c r="BQ89" s="557"/>
      <c r="BR89" s="557"/>
      <c r="BS89" s="96">
        <f>$H$9</f>
        <v>0</v>
      </c>
      <c r="BU89" s="555" t="str">
        <f>$A$9</f>
        <v xml:space="preserve">تقرير التقويم المستمر الدوري للطالب/ة حتى تأريخ </v>
      </c>
      <c r="BV89" s="556"/>
      <c r="BW89" s="557"/>
      <c r="BX89" s="557"/>
      <c r="BY89" s="557"/>
      <c r="BZ89" s="557"/>
      <c r="CA89" s="557"/>
      <c r="CB89" s="96">
        <f>$H$9</f>
        <v>0</v>
      </c>
      <c r="CD89" s="555" t="str">
        <f>$A$9</f>
        <v xml:space="preserve">تقرير التقويم المستمر الدوري للطالب/ة حتى تأريخ </v>
      </c>
      <c r="CE89" s="556"/>
      <c r="CF89" s="557"/>
      <c r="CG89" s="557"/>
      <c r="CH89" s="557"/>
      <c r="CI89" s="557"/>
      <c r="CJ89" s="557"/>
      <c r="CK89" s="96">
        <f>$H$9</f>
        <v>0</v>
      </c>
    </row>
    <row r="90" spans="1:89" ht="8.25" customHeight="1" thickTop="1" thickBot="1">
      <c r="A90" s="17"/>
      <c r="B90" s="17"/>
      <c r="C90" s="17"/>
      <c r="D90" s="17"/>
      <c r="E90" s="17"/>
      <c r="F90" s="17"/>
      <c r="G90" s="17"/>
      <c r="H90" s="17"/>
      <c r="J90" s="17"/>
      <c r="K90" s="17"/>
      <c r="L90" s="17"/>
      <c r="M90" s="17"/>
      <c r="N90" s="17"/>
      <c r="O90" s="17"/>
      <c r="P90" s="17"/>
      <c r="Q90" s="17"/>
      <c r="S90" s="17"/>
      <c r="T90" s="17"/>
      <c r="U90" s="17"/>
      <c r="V90" s="17"/>
      <c r="W90" s="17"/>
      <c r="X90" s="17"/>
      <c r="Y90" s="17"/>
      <c r="Z90" s="17"/>
      <c r="AB90" s="17"/>
      <c r="AC90" s="17"/>
      <c r="AD90" s="17"/>
      <c r="AE90" s="17"/>
      <c r="AF90" s="17"/>
      <c r="AG90" s="17"/>
      <c r="AH90" s="17"/>
      <c r="AI90" s="17"/>
      <c r="AK90" s="17"/>
      <c r="AL90" s="17"/>
      <c r="AM90" s="17"/>
      <c r="AN90" s="17"/>
      <c r="AO90" s="17"/>
      <c r="AP90" s="17"/>
      <c r="AQ90" s="17"/>
      <c r="AR90" s="17"/>
      <c r="AT90" s="17"/>
      <c r="AU90" s="17"/>
      <c r="AV90" s="17"/>
      <c r="AW90" s="17"/>
      <c r="AX90" s="17"/>
      <c r="AY90" s="17"/>
      <c r="AZ90" s="17"/>
      <c r="BA90" s="17"/>
      <c r="BC90" s="17"/>
      <c r="BD90" s="17"/>
      <c r="BE90" s="17"/>
      <c r="BF90" s="17"/>
      <c r="BG90" s="17"/>
      <c r="BH90" s="17"/>
      <c r="BI90" s="17"/>
      <c r="BJ90" s="17"/>
      <c r="BL90" s="17"/>
      <c r="BM90" s="17"/>
      <c r="BN90" s="17"/>
      <c r="BO90" s="17"/>
      <c r="BP90" s="17"/>
      <c r="BQ90" s="17"/>
      <c r="BR90" s="17"/>
      <c r="BS90" s="17"/>
      <c r="BU90" s="17"/>
      <c r="BV90" s="17"/>
      <c r="BW90" s="17"/>
      <c r="BX90" s="17"/>
      <c r="BY90" s="17"/>
      <c r="BZ90" s="17"/>
      <c r="CA90" s="17"/>
      <c r="CB90" s="17"/>
      <c r="CD90" s="17"/>
      <c r="CE90" s="17"/>
      <c r="CF90" s="17"/>
      <c r="CG90" s="17"/>
      <c r="CH90" s="17"/>
      <c r="CI90" s="17"/>
      <c r="CJ90" s="17"/>
      <c r="CK90" s="17"/>
    </row>
    <row r="91" spans="1:89" ht="19.5" customHeight="1">
      <c r="A91" s="580" t="str">
        <f>$A$11</f>
        <v>أدوات التقويم</v>
      </c>
      <c r="B91" s="581"/>
      <c r="C91" s="558" t="str">
        <f>$C$11</f>
        <v>درجة أداة التقويم المعتمدة</v>
      </c>
      <c r="D91" s="560" t="str">
        <f>$D$11</f>
        <v>عدد مرات متابعة الطالب/ة</v>
      </c>
      <c r="E91" s="553" t="str">
        <f>$E$11</f>
        <v>إجمالي الدرجات</v>
      </c>
      <c r="F91" s="553"/>
      <c r="G91" s="553" t="str">
        <f>$G$11</f>
        <v>المستوى المتوقع للطالب/ة</v>
      </c>
      <c r="H91" s="562" t="str">
        <f>$H$11</f>
        <v>التعليقات والتقديرات</v>
      </c>
      <c r="J91" s="580" t="str">
        <f>$A$11</f>
        <v>أدوات التقويم</v>
      </c>
      <c r="K91" s="581"/>
      <c r="L91" s="558" t="str">
        <f>$C$11</f>
        <v>درجة أداة التقويم المعتمدة</v>
      </c>
      <c r="M91" s="560" t="str">
        <f>$D$11</f>
        <v>عدد مرات متابعة الطالب/ة</v>
      </c>
      <c r="N91" s="553" t="str">
        <f>$E$11</f>
        <v>إجمالي الدرجات</v>
      </c>
      <c r="O91" s="553"/>
      <c r="P91" s="553" t="str">
        <f>$G$11</f>
        <v>المستوى المتوقع للطالب/ة</v>
      </c>
      <c r="Q91" s="562" t="str">
        <f>$H$11</f>
        <v>التعليقات والتقديرات</v>
      </c>
      <c r="S91" s="580" t="str">
        <f>$A$11</f>
        <v>أدوات التقويم</v>
      </c>
      <c r="T91" s="581"/>
      <c r="U91" s="558" t="str">
        <f>$C$11</f>
        <v>درجة أداة التقويم المعتمدة</v>
      </c>
      <c r="V91" s="560" t="str">
        <f>$D$11</f>
        <v>عدد مرات متابعة الطالب/ة</v>
      </c>
      <c r="W91" s="553" t="str">
        <f>$E$11</f>
        <v>إجمالي الدرجات</v>
      </c>
      <c r="X91" s="553"/>
      <c r="Y91" s="553" t="str">
        <f>$G$11</f>
        <v>المستوى المتوقع للطالب/ة</v>
      </c>
      <c r="Z91" s="562" t="str">
        <f>$H$11</f>
        <v>التعليقات والتقديرات</v>
      </c>
      <c r="AB91" s="580" t="str">
        <f>$A$11</f>
        <v>أدوات التقويم</v>
      </c>
      <c r="AC91" s="581"/>
      <c r="AD91" s="558" t="str">
        <f>$C$11</f>
        <v>درجة أداة التقويم المعتمدة</v>
      </c>
      <c r="AE91" s="560" t="str">
        <f>$D$11</f>
        <v>عدد مرات متابعة الطالب/ة</v>
      </c>
      <c r="AF91" s="553" t="str">
        <f>$E$11</f>
        <v>إجمالي الدرجات</v>
      </c>
      <c r="AG91" s="553"/>
      <c r="AH91" s="553" t="str">
        <f>$G$11</f>
        <v>المستوى المتوقع للطالب/ة</v>
      </c>
      <c r="AI91" s="562" t="str">
        <f>$H$11</f>
        <v>التعليقات والتقديرات</v>
      </c>
      <c r="AK91" s="580" t="str">
        <f>$A$11</f>
        <v>أدوات التقويم</v>
      </c>
      <c r="AL91" s="581"/>
      <c r="AM91" s="558" t="str">
        <f>$C$11</f>
        <v>درجة أداة التقويم المعتمدة</v>
      </c>
      <c r="AN91" s="560" t="str">
        <f>$D$11</f>
        <v>عدد مرات متابعة الطالب/ة</v>
      </c>
      <c r="AO91" s="553" t="str">
        <f>$E$11</f>
        <v>إجمالي الدرجات</v>
      </c>
      <c r="AP91" s="553"/>
      <c r="AQ91" s="553" t="str">
        <f>$G$11</f>
        <v>المستوى المتوقع للطالب/ة</v>
      </c>
      <c r="AR91" s="562" t="str">
        <f>$H$11</f>
        <v>التعليقات والتقديرات</v>
      </c>
      <c r="AT91" s="580" t="str">
        <f>$A$11</f>
        <v>أدوات التقويم</v>
      </c>
      <c r="AU91" s="581"/>
      <c r="AV91" s="558" t="str">
        <f>$C$11</f>
        <v>درجة أداة التقويم المعتمدة</v>
      </c>
      <c r="AW91" s="560" t="str">
        <f>$D$11</f>
        <v>عدد مرات متابعة الطالب/ة</v>
      </c>
      <c r="AX91" s="553" t="str">
        <f>$E$11</f>
        <v>إجمالي الدرجات</v>
      </c>
      <c r="AY91" s="553"/>
      <c r="AZ91" s="553" t="str">
        <f>$G$11</f>
        <v>المستوى المتوقع للطالب/ة</v>
      </c>
      <c r="BA91" s="562" t="str">
        <f>$H$11</f>
        <v>التعليقات والتقديرات</v>
      </c>
      <c r="BC91" s="580" t="str">
        <f>$A$11</f>
        <v>أدوات التقويم</v>
      </c>
      <c r="BD91" s="581"/>
      <c r="BE91" s="558" t="str">
        <f>$C$11</f>
        <v>درجة أداة التقويم المعتمدة</v>
      </c>
      <c r="BF91" s="560" t="str">
        <f>$D$11</f>
        <v>عدد مرات متابعة الطالب/ة</v>
      </c>
      <c r="BG91" s="553" t="str">
        <f>$E$11</f>
        <v>إجمالي الدرجات</v>
      </c>
      <c r="BH91" s="553"/>
      <c r="BI91" s="553" t="str">
        <f>$G$11</f>
        <v>المستوى المتوقع للطالب/ة</v>
      </c>
      <c r="BJ91" s="562" t="str">
        <f>$H$11</f>
        <v>التعليقات والتقديرات</v>
      </c>
      <c r="BL91" s="580" t="str">
        <f>$A$11</f>
        <v>أدوات التقويم</v>
      </c>
      <c r="BM91" s="581"/>
      <c r="BN91" s="558" t="str">
        <f>$C$11</f>
        <v>درجة أداة التقويم المعتمدة</v>
      </c>
      <c r="BO91" s="560" t="str">
        <f>$D$11</f>
        <v>عدد مرات متابعة الطالب/ة</v>
      </c>
      <c r="BP91" s="553" t="str">
        <f>$E$11</f>
        <v>إجمالي الدرجات</v>
      </c>
      <c r="BQ91" s="553"/>
      <c r="BR91" s="553" t="str">
        <f>$G$11</f>
        <v>المستوى المتوقع للطالب/ة</v>
      </c>
      <c r="BS91" s="562" t="str">
        <f>$H$11</f>
        <v>التعليقات والتقديرات</v>
      </c>
      <c r="BU91" s="580" t="str">
        <f>$A$11</f>
        <v>أدوات التقويم</v>
      </c>
      <c r="BV91" s="581"/>
      <c r="BW91" s="558" t="str">
        <f>$C$11</f>
        <v>درجة أداة التقويم المعتمدة</v>
      </c>
      <c r="BX91" s="560" t="str">
        <f>$D$11</f>
        <v>عدد مرات متابعة الطالب/ة</v>
      </c>
      <c r="BY91" s="553" t="str">
        <f>$E$11</f>
        <v>إجمالي الدرجات</v>
      </c>
      <c r="BZ91" s="553"/>
      <c r="CA91" s="553" t="str">
        <f>$G$11</f>
        <v>المستوى المتوقع للطالب/ة</v>
      </c>
      <c r="CB91" s="562" t="str">
        <f>$H$11</f>
        <v>التعليقات والتقديرات</v>
      </c>
      <c r="CD91" s="580" t="str">
        <f>$A$11</f>
        <v>أدوات التقويم</v>
      </c>
      <c r="CE91" s="581"/>
      <c r="CF91" s="558" t="str">
        <f>$C$11</f>
        <v>درجة أداة التقويم المعتمدة</v>
      </c>
      <c r="CG91" s="560" t="str">
        <f>$D$11</f>
        <v>عدد مرات متابعة الطالب/ة</v>
      </c>
      <c r="CH91" s="553" t="str">
        <f>$E$11</f>
        <v>إجمالي الدرجات</v>
      </c>
      <c r="CI91" s="553"/>
      <c r="CJ91" s="553" t="str">
        <f>$G$11</f>
        <v>المستوى المتوقع للطالب/ة</v>
      </c>
      <c r="CK91" s="562" t="str">
        <f>$H$11</f>
        <v>التعليقات والتقديرات</v>
      </c>
    </row>
    <row r="92" spans="1:89" ht="42" customHeight="1" thickBot="1">
      <c r="A92" s="582"/>
      <c r="B92" s="583"/>
      <c r="C92" s="559"/>
      <c r="D92" s="561"/>
      <c r="E92" s="127" t="str">
        <f>$E$12</f>
        <v>الرصيد المتوقع</v>
      </c>
      <c r="F92" s="127" t="str">
        <f>$F$12</f>
        <v>أثناء المتابعة</v>
      </c>
      <c r="G92" s="554"/>
      <c r="H92" s="563"/>
      <c r="J92" s="582"/>
      <c r="K92" s="583"/>
      <c r="L92" s="559"/>
      <c r="M92" s="561"/>
      <c r="N92" s="127" t="str">
        <f>$E$12</f>
        <v>الرصيد المتوقع</v>
      </c>
      <c r="O92" s="127" t="str">
        <f>$F$12</f>
        <v>أثناء المتابعة</v>
      </c>
      <c r="P92" s="554"/>
      <c r="Q92" s="563"/>
      <c r="S92" s="582"/>
      <c r="T92" s="583"/>
      <c r="U92" s="559"/>
      <c r="V92" s="561"/>
      <c r="W92" s="127" t="str">
        <f>$E$12</f>
        <v>الرصيد المتوقع</v>
      </c>
      <c r="X92" s="127" t="str">
        <f>$F$12</f>
        <v>أثناء المتابعة</v>
      </c>
      <c r="Y92" s="554"/>
      <c r="Z92" s="563"/>
      <c r="AB92" s="582"/>
      <c r="AC92" s="583"/>
      <c r="AD92" s="559"/>
      <c r="AE92" s="561"/>
      <c r="AF92" s="127" t="str">
        <f>$E$12</f>
        <v>الرصيد المتوقع</v>
      </c>
      <c r="AG92" s="127" t="str">
        <f>$F$12</f>
        <v>أثناء المتابعة</v>
      </c>
      <c r="AH92" s="554"/>
      <c r="AI92" s="563"/>
      <c r="AK92" s="582"/>
      <c r="AL92" s="583"/>
      <c r="AM92" s="559"/>
      <c r="AN92" s="561"/>
      <c r="AO92" s="127" t="str">
        <f>$E$12</f>
        <v>الرصيد المتوقع</v>
      </c>
      <c r="AP92" s="127" t="str">
        <f>$F$12</f>
        <v>أثناء المتابعة</v>
      </c>
      <c r="AQ92" s="554"/>
      <c r="AR92" s="563"/>
      <c r="AT92" s="582"/>
      <c r="AU92" s="583"/>
      <c r="AV92" s="559"/>
      <c r="AW92" s="561"/>
      <c r="AX92" s="127" t="str">
        <f>$E$12</f>
        <v>الرصيد المتوقع</v>
      </c>
      <c r="AY92" s="127" t="str">
        <f>$F$12</f>
        <v>أثناء المتابعة</v>
      </c>
      <c r="AZ92" s="554"/>
      <c r="BA92" s="563"/>
      <c r="BC92" s="582"/>
      <c r="BD92" s="583"/>
      <c r="BE92" s="559"/>
      <c r="BF92" s="561"/>
      <c r="BG92" s="127" t="str">
        <f>$E$12</f>
        <v>الرصيد المتوقع</v>
      </c>
      <c r="BH92" s="127" t="str">
        <f>$F$12</f>
        <v>أثناء المتابعة</v>
      </c>
      <c r="BI92" s="554"/>
      <c r="BJ92" s="563"/>
      <c r="BL92" s="582"/>
      <c r="BM92" s="583"/>
      <c r="BN92" s="559"/>
      <c r="BO92" s="561"/>
      <c r="BP92" s="127" t="str">
        <f>$E$12</f>
        <v>الرصيد المتوقع</v>
      </c>
      <c r="BQ92" s="127" t="str">
        <f>$F$12</f>
        <v>أثناء المتابعة</v>
      </c>
      <c r="BR92" s="554"/>
      <c r="BS92" s="563"/>
      <c r="BU92" s="582"/>
      <c r="BV92" s="583"/>
      <c r="BW92" s="559"/>
      <c r="BX92" s="561"/>
      <c r="BY92" s="127" t="str">
        <f>$E$12</f>
        <v>الرصيد المتوقع</v>
      </c>
      <c r="BZ92" s="127" t="str">
        <f>$F$12</f>
        <v>أثناء المتابعة</v>
      </c>
      <c r="CA92" s="554"/>
      <c r="CB92" s="563"/>
      <c r="CD92" s="582"/>
      <c r="CE92" s="583"/>
      <c r="CF92" s="559"/>
      <c r="CG92" s="561"/>
      <c r="CH92" s="127" t="str">
        <f>$E$12</f>
        <v>الرصيد المتوقع</v>
      </c>
      <c r="CI92" s="127" t="str">
        <f>$F$12</f>
        <v>أثناء المتابعة</v>
      </c>
      <c r="CJ92" s="554"/>
      <c r="CK92" s="563"/>
    </row>
    <row r="93" spans="1:89" ht="21.95" customHeight="1">
      <c r="A93" s="584" t="str">
        <f>$A$13</f>
        <v>صحة القراءة</v>
      </c>
      <c r="B93" s="585"/>
      <c r="C93" s="97">
        <f>'صحة القراءة 40'!$J$5</f>
        <v>40</v>
      </c>
      <c r="D93" s="98">
        <f>'صحة القراءة 40'!$S29</f>
        <v>0</v>
      </c>
      <c r="E93" s="98">
        <f>'صحة القراءة 40'!$T29</f>
        <v>0</v>
      </c>
      <c r="F93" s="98">
        <f>'صحة القراءة 40'!$U29</f>
        <v>0</v>
      </c>
      <c r="G93" s="99" t="str">
        <f>'صحة القراءة 40'!$W29</f>
        <v>0</v>
      </c>
      <c r="H93" s="100" t="str">
        <f>'صحة القراءة 40'!$X29</f>
        <v>0</v>
      </c>
      <c r="J93" s="584" t="str">
        <f>$A$13</f>
        <v>صحة القراءة</v>
      </c>
      <c r="K93" s="585"/>
      <c r="L93" s="97">
        <f>'صحة القراءة 40'!$J$5</f>
        <v>40</v>
      </c>
      <c r="M93" s="98">
        <f>'صحة القراءة 40'!$S30</f>
        <v>0</v>
      </c>
      <c r="N93" s="98">
        <f>'صحة القراءة 40'!$T30</f>
        <v>0</v>
      </c>
      <c r="O93" s="98">
        <f>'صحة القراءة 40'!$U30</f>
        <v>0</v>
      </c>
      <c r="P93" s="99" t="str">
        <f>'صحة القراءة 40'!$W30</f>
        <v>0</v>
      </c>
      <c r="Q93" s="100" t="str">
        <f>'صحة القراءة 40'!$X30</f>
        <v>0</v>
      </c>
      <c r="S93" s="584" t="str">
        <f>$A$13</f>
        <v>صحة القراءة</v>
      </c>
      <c r="T93" s="585"/>
      <c r="U93" s="97">
        <f>'صحة القراءة 40'!$J$5</f>
        <v>40</v>
      </c>
      <c r="V93" s="98">
        <f>'صحة القراءة 40'!$S31</f>
        <v>0</v>
      </c>
      <c r="W93" s="98">
        <f>'صحة القراءة 40'!$T31</f>
        <v>0</v>
      </c>
      <c r="X93" s="98">
        <f>'صحة القراءة 40'!$U31</f>
        <v>0</v>
      </c>
      <c r="Y93" s="99" t="str">
        <f>'صحة القراءة 40'!$W31</f>
        <v>0</v>
      </c>
      <c r="Z93" s="100" t="str">
        <f>'صحة القراءة 40'!$X31</f>
        <v>0</v>
      </c>
      <c r="AB93" s="584" t="str">
        <f>$A$13</f>
        <v>صحة القراءة</v>
      </c>
      <c r="AC93" s="585"/>
      <c r="AD93" s="97">
        <f>'صحة القراءة 40'!$J$5</f>
        <v>40</v>
      </c>
      <c r="AE93" s="98">
        <f>'صحة القراءة 40'!$S32</f>
        <v>0</v>
      </c>
      <c r="AF93" s="98">
        <f>'صحة القراءة 40'!$T32</f>
        <v>0</v>
      </c>
      <c r="AG93" s="98">
        <f>'صحة القراءة 40'!$U32</f>
        <v>0</v>
      </c>
      <c r="AH93" s="99" t="str">
        <f>'صحة القراءة 40'!$W32</f>
        <v>0</v>
      </c>
      <c r="AI93" s="100" t="str">
        <f>'صحة القراءة 40'!$X32</f>
        <v>0</v>
      </c>
      <c r="AK93" s="584" t="str">
        <f>$A$13</f>
        <v>صحة القراءة</v>
      </c>
      <c r="AL93" s="585"/>
      <c r="AM93" s="97">
        <f>'صحة القراءة 40'!$J$5</f>
        <v>40</v>
      </c>
      <c r="AN93" s="98">
        <f>'صحة القراءة 40'!$S33</f>
        <v>0</v>
      </c>
      <c r="AO93" s="98">
        <f>'صحة القراءة 40'!$T33</f>
        <v>0</v>
      </c>
      <c r="AP93" s="98">
        <f>'صحة القراءة 40'!$U33</f>
        <v>0</v>
      </c>
      <c r="AQ93" s="99" t="str">
        <f>'صحة القراءة 40'!$W33</f>
        <v>0</v>
      </c>
      <c r="AR93" s="100" t="str">
        <f>'صحة القراءة 40'!$X33</f>
        <v>0</v>
      </c>
      <c r="AT93" s="584" t="str">
        <f>$A$13</f>
        <v>صحة القراءة</v>
      </c>
      <c r="AU93" s="585"/>
      <c r="AV93" s="97">
        <f>'صحة القراءة 40'!$J$5</f>
        <v>40</v>
      </c>
      <c r="AW93" s="98">
        <f>'صحة القراءة 40'!$S34</f>
        <v>0</v>
      </c>
      <c r="AX93" s="98">
        <f>'صحة القراءة 40'!$T34</f>
        <v>0</v>
      </c>
      <c r="AY93" s="98">
        <f>'صحة القراءة 40'!$U34</f>
        <v>0</v>
      </c>
      <c r="AZ93" s="99" t="str">
        <f>'صحة القراءة 40'!$W34</f>
        <v>0</v>
      </c>
      <c r="BA93" s="100" t="str">
        <f>'صحة القراءة 40'!$X34</f>
        <v>0</v>
      </c>
      <c r="BC93" s="584" t="str">
        <f>$A$13</f>
        <v>صحة القراءة</v>
      </c>
      <c r="BD93" s="585"/>
      <c r="BE93" s="97">
        <f>'صحة القراءة 40'!$J$5</f>
        <v>40</v>
      </c>
      <c r="BF93" s="98">
        <f>'صحة القراءة 40'!$S35</f>
        <v>0</v>
      </c>
      <c r="BG93" s="98">
        <f>'صحة القراءة 40'!$T35</f>
        <v>0</v>
      </c>
      <c r="BH93" s="98">
        <f>'صحة القراءة 40'!$U35</f>
        <v>0</v>
      </c>
      <c r="BI93" s="99" t="str">
        <f>'صحة القراءة 40'!$W35</f>
        <v>0</v>
      </c>
      <c r="BJ93" s="100" t="str">
        <f>'صحة القراءة 40'!$X35</f>
        <v>0</v>
      </c>
      <c r="BL93" s="584" t="str">
        <f>$A$13</f>
        <v>صحة القراءة</v>
      </c>
      <c r="BM93" s="585"/>
      <c r="BN93" s="97">
        <f>'صحة القراءة 40'!$J$5</f>
        <v>40</v>
      </c>
      <c r="BO93" s="98">
        <f>'صحة القراءة 40'!$S36</f>
        <v>0</v>
      </c>
      <c r="BP93" s="98">
        <f>'صحة القراءة 40'!$T36</f>
        <v>0</v>
      </c>
      <c r="BQ93" s="98">
        <f>'صحة القراءة 40'!$U36</f>
        <v>0</v>
      </c>
      <c r="BR93" s="99" t="str">
        <f>'صحة القراءة 40'!$W36</f>
        <v>0</v>
      </c>
      <c r="BS93" s="100" t="str">
        <f>'صحة القراءة 40'!$X36</f>
        <v>0</v>
      </c>
      <c r="BU93" s="584" t="str">
        <f>$A$13</f>
        <v>صحة القراءة</v>
      </c>
      <c r="BV93" s="585"/>
      <c r="BW93" s="97">
        <f>'صحة القراءة 40'!$J$5</f>
        <v>40</v>
      </c>
      <c r="BX93" s="98">
        <f>'صحة القراءة 40'!$S37</f>
        <v>0</v>
      </c>
      <c r="BY93" s="98">
        <f>'صحة القراءة 40'!$T37</f>
        <v>0</v>
      </c>
      <c r="BZ93" s="98">
        <f>'صحة القراءة 40'!$U37</f>
        <v>0</v>
      </c>
      <c r="CA93" s="99" t="str">
        <f>'صحة القراءة 40'!$W37</f>
        <v>0</v>
      </c>
      <c r="CB93" s="100" t="str">
        <f>'صحة القراءة 40'!$X37</f>
        <v>0</v>
      </c>
      <c r="CD93" s="584" t="str">
        <f>$A$13</f>
        <v>صحة القراءة</v>
      </c>
      <c r="CE93" s="585"/>
      <c r="CF93" s="97">
        <f>'صحة القراءة 40'!$J$5</f>
        <v>40</v>
      </c>
      <c r="CG93" s="98">
        <f>'صحة القراءة 40'!$S38</f>
        <v>0</v>
      </c>
      <c r="CH93" s="98">
        <f>'صحة القراءة 40'!$T38</f>
        <v>0</v>
      </c>
      <c r="CI93" s="98">
        <f>'صحة القراءة 40'!$U38</f>
        <v>0</v>
      </c>
      <c r="CJ93" s="99" t="str">
        <f>'صحة القراءة 40'!$W38</f>
        <v>0</v>
      </c>
      <c r="CK93" s="100" t="str">
        <f>'صحة القراءة 40'!$X38</f>
        <v>0</v>
      </c>
    </row>
    <row r="94" spans="1:89" ht="21.95" customHeight="1">
      <c r="A94" s="574" t="str">
        <f>$A$14</f>
        <v>الترتيل</v>
      </c>
      <c r="B94" s="575"/>
      <c r="C94" s="101">
        <f>'الترتيل 10 درجات'!$J$5</f>
        <v>10</v>
      </c>
      <c r="D94" s="102">
        <f>'الترتيل 10 درجات'!$S29</f>
        <v>0</v>
      </c>
      <c r="E94" s="102">
        <f>'الترتيل 10 درجات'!$T29</f>
        <v>0</v>
      </c>
      <c r="F94" s="102">
        <f>'الترتيل 10 درجات'!$U29</f>
        <v>0</v>
      </c>
      <c r="G94" s="103" t="str">
        <f>'الترتيل 10 درجات'!$W29</f>
        <v>0</v>
      </c>
      <c r="H94" s="104" t="str">
        <f>'الترتيل 10 درجات'!$X29</f>
        <v>0</v>
      </c>
      <c r="J94" s="574" t="str">
        <f>$A$14</f>
        <v>الترتيل</v>
      </c>
      <c r="K94" s="575"/>
      <c r="L94" s="101">
        <f>'الترتيل 10 درجات'!$J$5</f>
        <v>10</v>
      </c>
      <c r="M94" s="102">
        <f>'الترتيل 10 درجات'!$S30</f>
        <v>0</v>
      </c>
      <c r="N94" s="102">
        <f>'الترتيل 10 درجات'!$T30</f>
        <v>0</v>
      </c>
      <c r="O94" s="102">
        <f>'الترتيل 10 درجات'!$U30</f>
        <v>0</v>
      </c>
      <c r="P94" s="103" t="str">
        <f>'الترتيل 10 درجات'!$W30</f>
        <v>0</v>
      </c>
      <c r="Q94" s="104" t="str">
        <f>'الترتيل 10 درجات'!$X30</f>
        <v>0</v>
      </c>
      <c r="S94" s="574" t="str">
        <f>$A$14</f>
        <v>الترتيل</v>
      </c>
      <c r="T94" s="575"/>
      <c r="U94" s="101">
        <f>'الترتيل 10 درجات'!$J$5</f>
        <v>10</v>
      </c>
      <c r="V94" s="102">
        <f>'الترتيل 10 درجات'!$S31</f>
        <v>0</v>
      </c>
      <c r="W94" s="102">
        <f>'الترتيل 10 درجات'!$T31</f>
        <v>0</v>
      </c>
      <c r="X94" s="102">
        <f>'الترتيل 10 درجات'!$U31</f>
        <v>0</v>
      </c>
      <c r="Y94" s="103" t="str">
        <f>'الترتيل 10 درجات'!$W31</f>
        <v>0</v>
      </c>
      <c r="Z94" s="104" t="str">
        <f>'الترتيل 10 درجات'!$X31</f>
        <v>0</v>
      </c>
      <c r="AB94" s="574" t="str">
        <f>$A$14</f>
        <v>الترتيل</v>
      </c>
      <c r="AC94" s="575"/>
      <c r="AD94" s="101">
        <f>'الترتيل 10 درجات'!$J$5</f>
        <v>10</v>
      </c>
      <c r="AE94" s="102">
        <f>'الترتيل 10 درجات'!$S32</f>
        <v>0</v>
      </c>
      <c r="AF94" s="102">
        <f>'الترتيل 10 درجات'!$T32</f>
        <v>0</v>
      </c>
      <c r="AG94" s="102">
        <f>'الترتيل 10 درجات'!$U32</f>
        <v>0</v>
      </c>
      <c r="AH94" s="103" t="str">
        <f>'الترتيل 10 درجات'!$W32</f>
        <v>0</v>
      </c>
      <c r="AI94" s="104" t="str">
        <f>'الترتيل 10 درجات'!$X32</f>
        <v>0</v>
      </c>
      <c r="AK94" s="574" t="str">
        <f>$A$14</f>
        <v>الترتيل</v>
      </c>
      <c r="AL94" s="575"/>
      <c r="AM94" s="101">
        <f>'الترتيل 10 درجات'!$J$5</f>
        <v>10</v>
      </c>
      <c r="AN94" s="102">
        <f>'الترتيل 10 درجات'!$S33</f>
        <v>0</v>
      </c>
      <c r="AO94" s="102">
        <f>'الترتيل 10 درجات'!$T33</f>
        <v>0</v>
      </c>
      <c r="AP94" s="102">
        <f>'الترتيل 10 درجات'!$U33</f>
        <v>0</v>
      </c>
      <c r="AQ94" s="103" t="str">
        <f>'الترتيل 10 درجات'!$W33</f>
        <v>0</v>
      </c>
      <c r="AR94" s="104" t="str">
        <f>'الترتيل 10 درجات'!$X33</f>
        <v>0</v>
      </c>
      <c r="AT94" s="574" t="str">
        <f>$A$14</f>
        <v>الترتيل</v>
      </c>
      <c r="AU94" s="575"/>
      <c r="AV94" s="101">
        <f>'الترتيل 10 درجات'!$J$5</f>
        <v>10</v>
      </c>
      <c r="AW94" s="102">
        <f>'الترتيل 10 درجات'!$S34</f>
        <v>0</v>
      </c>
      <c r="AX94" s="102">
        <f>'الترتيل 10 درجات'!$T34</f>
        <v>0</v>
      </c>
      <c r="AY94" s="102">
        <f>'الترتيل 10 درجات'!$U34</f>
        <v>0</v>
      </c>
      <c r="AZ94" s="103" t="str">
        <f>'الترتيل 10 درجات'!$W34</f>
        <v>0</v>
      </c>
      <c r="BA94" s="104" t="str">
        <f>'الترتيل 10 درجات'!$X34</f>
        <v>0</v>
      </c>
      <c r="BC94" s="574" t="str">
        <f>$A$14</f>
        <v>الترتيل</v>
      </c>
      <c r="BD94" s="575"/>
      <c r="BE94" s="101">
        <f>'الترتيل 10 درجات'!$J$5</f>
        <v>10</v>
      </c>
      <c r="BF94" s="102">
        <f>'الترتيل 10 درجات'!$S35</f>
        <v>0</v>
      </c>
      <c r="BG94" s="102">
        <f>'الترتيل 10 درجات'!$T35</f>
        <v>0</v>
      </c>
      <c r="BH94" s="102">
        <f>'الترتيل 10 درجات'!$U35</f>
        <v>0</v>
      </c>
      <c r="BI94" s="103" t="str">
        <f>'الترتيل 10 درجات'!$W35</f>
        <v>0</v>
      </c>
      <c r="BJ94" s="104" t="str">
        <f>'الترتيل 10 درجات'!$X35</f>
        <v>0</v>
      </c>
      <c r="BL94" s="574" t="str">
        <f>$A$14</f>
        <v>الترتيل</v>
      </c>
      <c r="BM94" s="575"/>
      <c r="BN94" s="101">
        <f>'الترتيل 10 درجات'!$J$5</f>
        <v>10</v>
      </c>
      <c r="BO94" s="102">
        <f>'الترتيل 10 درجات'!$S36</f>
        <v>0</v>
      </c>
      <c r="BP94" s="102">
        <f>'الترتيل 10 درجات'!$T36</f>
        <v>0</v>
      </c>
      <c r="BQ94" s="102">
        <f>'الترتيل 10 درجات'!$U36</f>
        <v>0</v>
      </c>
      <c r="BR94" s="103" t="str">
        <f>'الترتيل 10 درجات'!$W36</f>
        <v>0</v>
      </c>
      <c r="BS94" s="104" t="str">
        <f>'الترتيل 10 درجات'!$X36</f>
        <v>0</v>
      </c>
      <c r="BU94" s="574" t="str">
        <f>$A$14</f>
        <v>الترتيل</v>
      </c>
      <c r="BV94" s="575"/>
      <c r="BW94" s="101">
        <f>'الترتيل 10 درجات'!$J$5</f>
        <v>10</v>
      </c>
      <c r="BX94" s="102">
        <f>'الترتيل 10 درجات'!$S37</f>
        <v>0</v>
      </c>
      <c r="BY94" s="102">
        <f>'الترتيل 10 درجات'!$T37</f>
        <v>0</v>
      </c>
      <c r="BZ94" s="102">
        <f>'الترتيل 10 درجات'!$U37</f>
        <v>0</v>
      </c>
      <c r="CA94" s="103" t="str">
        <f>'الترتيل 10 درجات'!$W37</f>
        <v>0</v>
      </c>
      <c r="CB94" s="104" t="str">
        <f>'الترتيل 10 درجات'!$X37</f>
        <v>0</v>
      </c>
      <c r="CD94" s="574" t="str">
        <f>$A$14</f>
        <v>الترتيل</v>
      </c>
      <c r="CE94" s="575"/>
      <c r="CF94" s="101">
        <f>'الترتيل 10 درجات'!$J$5</f>
        <v>10</v>
      </c>
      <c r="CG94" s="102">
        <f>'الترتيل 10 درجات'!$S38</f>
        <v>0</v>
      </c>
      <c r="CH94" s="102">
        <f>'الترتيل 10 درجات'!$T38</f>
        <v>0</v>
      </c>
      <c r="CI94" s="102">
        <f>'الترتيل 10 درجات'!$U38</f>
        <v>0</v>
      </c>
      <c r="CJ94" s="103" t="str">
        <f>'الترتيل 10 درجات'!$W38</f>
        <v>0</v>
      </c>
      <c r="CK94" s="104" t="str">
        <f>'الترتيل 10 درجات'!$X38</f>
        <v>0</v>
      </c>
    </row>
    <row r="95" spans="1:89" ht="21.95" customHeight="1" thickBot="1">
      <c r="A95" s="574" t="str">
        <f>$A$15</f>
        <v>تطبيق التجويد</v>
      </c>
      <c r="B95" s="575"/>
      <c r="C95" s="101">
        <f>'تطبيق التجويد 10 درجات'!$J$5</f>
        <v>10</v>
      </c>
      <c r="D95" s="102">
        <f>'تطبيق التجويد 10 درجات'!$S29</f>
        <v>0</v>
      </c>
      <c r="E95" s="102">
        <f>'تطبيق التجويد 10 درجات'!$T29</f>
        <v>0</v>
      </c>
      <c r="F95" s="102">
        <f>'تطبيق التجويد 10 درجات'!$U29</f>
        <v>0</v>
      </c>
      <c r="G95" s="103" t="str">
        <f>'تطبيق التجويد 10 درجات'!$W29</f>
        <v>0</v>
      </c>
      <c r="H95" s="104" t="str">
        <f>'تطبيق التجويد 10 درجات'!$X29</f>
        <v>0</v>
      </c>
      <c r="J95" s="574" t="str">
        <f>$A$15</f>
        <v>تطبيق التجويد</v>
      </c>
      <c r="K95" s="575"/>
      <c r="L95" s="101">
        <f>'تطبيق التجويد 10 درجات'!$J$5</f>
        <v>10</v>
      </c>
      <c r="M95" s="102">
        <f>'تطبيق التجويد 10 درجات'!$S30</f>
        <v>0</v>
      </c>
      <c r="N95" s="102">
        <f>'تطبيق التجويد 10 درجات'!$T30</f>
        <v>0</v>
      </c>
      <c r="O95" s="102">
        <f>'تطبيق التجويد 10 درجات'!$U30</f>
        <v>0</v>
      </c>
      <c r="P95" s="103" t="str">
        <f>'تطبيق التجويد 10 درجات'!$W30</f>
        <v>0</v>
      </c>
      <c r="Q95" s="104" t="str">
        <f>'تطبيق التجويد 10 درجات'!$X30</f>
        <v>0</v>
      </c>
      <c r="S95" s="574" t="str">
        <f>$A$15</f>
        <v>تطبيق التجويد</v>
      </c>
      <c r="T95" s="575"/>
      <c r="U95" s="101">
        <f>'تطبيق التجويد 10 درجات'!$J$5</f>
        <v>10</v>
      </c>
      <c r="V95" s="102">
        <f>'تطبيق التجويد 10 درجات'!$S31</f>
        <v>0</v>
      </c>
      <c r="W95" s="102">
        <f>'تطبيق التجويد 10 درجات'!$T31</f>
        <v>0</v>
      </c>
      <c r="X95" s="102">
        <f>'تطبيق التجويد 10 درجات'!$U31</f>
        <v>0</v>
      </c>
      <c r="Y95" s="103" t="str">
        <f>'تطبيق التجويد 10 درجات'!$W31</f>
        <v>0</v>
      </c>
      <c r="Z95" s="104" t="str">
        <f>'تطبيق التجويد 10 درجات'!$X31</f>
        <v>0</v>
      </c>
      <c r="AB95" s="574" t="str">
        <f>$A$15</f>
        <v>تطبيق التجويد</v>
      </c>
      <c r="AC95" s="575"/>
      <c r="AD95" s="101">
        <f>'تطبيق التجويد 10 درجات'!$J$5</f>
        <v>10</v>
      </c>
      <c r="AE95" s="102">
        <f>'تطبيق التجويد 10 درجات'!$S32</f>
        <v>0</v>
      </c>
      <c r="AF95" s="102">
        <f>'تطبيق التجويد 10 درجات'!$T32</f>
        <v>0</v>
      </c>
      <c r="AG95" s="102">
        <f>'تطبيق التجويد 10 درجات'!$U32</f>
        <v>0</v>
      </c>
      <c r="AH95" s="103" t="str">
        <f>'تطبيق التجويد 10 درجات'!$W32</f>
        <v>0</v>
      </c>
      <c r="AI95" s="104" t="str">
        <f>'تطبيق التجويد 10 درجات'!$X32</f>
        <v>0</v>
      </c>
      <c r="AK95" s="574" t="str">
        <f>$A$15</f>
        <v>تطبيق التجويد</v>
      </c>
      <c r="AL95" s="575"/>
      <c r="AM95" s="101">
        <f>'تطبيق التجويد 10 درجات'!$J$5</f>
        <v>10</v>
      </c>
      <c r="AN95" s="102">
        <f>'تطبيق التجويد 10 درجات'!$S33</f>
        <v>0</v>
      </c>
      <c r="AO95" s="102">
        <f>'تطبيق التجويد 10 درجات'!$T33</f>
        <v>0</v>
      </c>
      <c r="AP95" s="102">
        <f>'تطبيق التجويد 10 درجات'!$U33</f>
        <v>0</v>
      </c>
      <c r="AQ95" s="103" t="str">
        <f>'تطبيق التجويد 10 درجات'!$W33</f>
        <v>0</v>
      </c>
      <c r="AR95" s="104" t="str">
        <f>'تطبيق التجويد 10 درجات'!$X33</f>
        <v>0</v>
      </c>
      <c r="AT95" s="574" t="str">
        <f>$A$15</f>
        <v>تطبيق التجويد</v>
      </c>
      <c r="AU95" s="575"/>
      <c r="AV95" s="101">
        <f>'تطبيق التجويد 10 درجات'!$J$5</f>
        <v>10</v>
      </c>
      <c r="AW95" s="102">
        <f>'تطبيق التجويد 10 درجات'!$S34</f>
        <v>0</v>
      </c>
      <c r="AX95" s="102">
        <f>'تطبيق التجويد 10 درجات'!$T34</f>
        <v>0</v>
      </c>
      <c r="AY95" s="102">
        <f>'تطبيق التجويد 10 درجات'!$U34</f>
        <v>0</v>
      </c>
      <c r="AZ95" s="103" t="str">
        <f>'تطبيق التجويد 10 درجات'!$W34</f>
        <v>0</v>
      </c>
      <c r="BA95" s="104" t="str">
        <f>'تطبيق التجويد 10 درجات'!$X34</f>
        <v>0</v>
      </c>
      <c r="BC95" s="574" t="str">
        <f>$A$15</f>
        <v>تطبيق التجويد</v>
      </c>
      <c r="BD95" s="575"/>
      <c r="BE95" s="101">
        <f>'تطبيق التجويد 10 درجات'!$J$5</f>
        <v>10</v>
      </c>
      <c r="BF95" s="102">
        <f>'تطبيق التجويد 10 درجات'!$S35</f>
        <v>0</v>
      </c>
      <c r="BG95" s="102">
        <f>'تطبيق التجويد 10 درجات'!$T35</f>
        <v>0</v>
      </c>
      <c r="BH95" s="102">
        <f>'تطبيق التجويد 10 درجات'!$U35</f>
        <v>0</v>
      </c>
      <c r="BI95" s="103" t="str">
        <f>'تطبيق التجويد 10 درجات'!$W35</f>
        <v>0</v>
      </c>
      <c r="BJ95" s="104" t="str">
        <f>'تطبيق التجويد 10 درجات'!$X35</f>
        <v>0</v>
      </c>
      <c r="BL95" s="574" t="str">
        <f>$A$15</f>
        <v>تطبيق التجويد</v>
      </c>
      <c r="BM95" s="575"/>
      <c r="BN95" s="101">
        <f>'تطبيق التجويد 10 درجات'!$J$5</f>
        <v>10</v>
      </c>
      <c r="BO95" s="102">
        <f>'تطبيق التجويد 10 درجات'!$S36</f>
        <v>0</v>
      </c>
      <c r="BP95" s="102">
        <f>'تطبيق التجويد 10 درجات'!$T36</f>
        <v>0</v>
      </c>
      <c r="BQ95" s="102">
        <f>'تطبيق التجويد 10 درجات'!$U36</f>
        <v>0</v>
      </c>
      <c r="BR95" s="103" t="str">
        <f>'تطبيق التجويد 10 درجات'!$W36</f>
        <v>0</v>
      </c>
      <c r="BS95" s="104" t="str">
        <f>'تطبيق التجويد 10 درجات'!$X36</f>
        <v>0</v>
      </c>
      <c r="BU95" s="574" t="str">
        <f>$A$15</f>
        <v>تطبيق التجويد</v>
      </c>
      <c r="BV95" s="575"/>
      <c r="BW95" s="101">
        <f>'تطبيق التجويد 10 درجات'!$J$5</f>
        <v>10</v>
      </c>
      <c r="BX95" s="102">
        <f>'تطبيق التجويد 10 درجات'!$S37</f>
        <v>0</v>
      </c>
      <c r="BY95" s="102">
        <f>'تطبيق التجويد 10 درجات'!$T37</f>
        <v>0</v>
      </c>
      <c r="BZ95" s="102">
        <f>'تطبيق التجويد 10 درجات'!$U37</f>
        <v>0</v>
      </c>
      <c r="CA95" s="103" t="str">
        <f>'تطبيق التجويد 10 درجات'!$W37</f>
        <v>0</v>
      </c>
      <c r="CB95" s="104" t="str">
        <f>'تطبيق التجويد 10 درجات'!$X37</f>
        <v>0</v>
      </c>
      <c r="CD95" s="574" t="str">
        <f>$A$15</f>
        <v>تطبيق التجويد</v>
      </c>
      <c r="CE95" s="575"/>
      <c r="CF95" s="101">
        <f>'تطبيق التجويد 10 درجات'!$J$5</f>
        <v>10</v>
      </c>
      <c r="CG95" s="102">
        <f>'تطبيق التجويد 10 درجات'!$S38</f>
        <v>0</v>
      </c>
      <c r="CH95" s="102">
        <f>'تطبيق التجويد 10 درجات'!$T38</f>
        <v>0</v>
      </c>
      <c r="CI95" s="102">
        <f>'تطبيق التجويد 10 درجات'!$U38</f>
        <v>0</v>
      </c>
      <c r="CJ95" s="103" t="str">
        <f>'تطبيق التجويد 10 درجات'!$W38</f>
        <v>0</v>
      </c>
      <c r="CK95" s="104" t="str">
        <f>'تطبيق التجويد 10 درجات'!$X38</f>
        <v>0</v>
      </c>
    </row>
    <row r="96" spans="1:89" ht="21.95" customHeight="1">
      <c r="A96" s="584" t="str">
        <f>$A$16</f>
        <v>الانطلاق في القراءة</v>
      </c>
      <c r="B96" s="585"/>
      <c r="C96" s="101">
        <f>'الانطلاق في القراءة 10 درجات'!$J$5</f>
        <v>10</v>
      </c>
      <c r="D96" s="102">
        <f>'الانطلاق في القراءة 10 درجات'!$S28</f>
        <v>0</v>
      </c>
      <c r="E96" s="102">
        <f>'الانطلاق في القراءة 10 درجات'!$T28</f>
        <v>0</v>
      </c>
      <c r="F96" s="102">
        <f>'الانطلاق في القراءة 10 درجات'!$U28</f>
        <v>0</v>
      </c>
      <c r="G96" s="103" t="str">
        <f>'الانطلاق في القراءة 10 درجات'!$W28</f>
        <v>0</v>
      </c>
      <c r="H96" s="104" t="str">
        <f>'الانطلاق في القراءة 10 درجات'!$X28</f>
        <v>0</v>
      </c>
      <c r="J96" s="584" t="str">
        <f>$A$16</f>
        <v>الانطلاق في القراءة</v>
      </c>
      <c r="K96" s="585"/>
      <c r="L96" s="101">
        <f>'الانطلاق في القراءة 10 درجات'!$J$5</f>
        <v>10</v>
      </c>
      <c r="M96" s="102">
        <f>'الانطلاق في القراءة 10 درجات'!$S29</f>
        <v>0</v>
      </c>
      <c r="N96" s="102">
        <f>'الانطلاق في القراءة 10 درجات'!$T29</f>
        <v>0</v>
      </c>
      <c r="O96" s="102">
        <f>'الانطلاق في القراءة 10 درجات'!$U29</f>
        <v>0</v>
      </c>
      <c r="P96" s="103" t="str">
        <f>'الانطلاق في القراءة 10 درجات'!$W29</f>
        <v>0</v>
      </c>
      <c r="Q96" s="104" t="str">
        <f>'الانطلاق في القراءة 10 درجات'!$X29</f>
        <v>0</v>
      </c>
      <c r="S96" s="584" t="str">
        <f>$A$16</f>
        <v>الانطلاق في القراءة</v>
      </c>
      <c r="T96" s="585"/>
      <c r="U96" s="101">
        <f>'الانطلاق في القراءة 10 درجات'!$J$5</f>
        <v>10</v>
      </c>
      <c r="V96" s="102">
        <f>'الانطلاق في القراءة 10 درجات'!$S30</f>
        <v>0</v>
      </c>
      <c r="W96" s="102">
        <f>'الانطلاق في القراءة 10 درجات'!$T30</f>
        <v>0</v>
      </c>
      <c r="X96" s="102">
        <f>'الانطلاق في القراءة 10 درجات'!$U30</f>
        <v>0</v>
      </c>
      <c r="Y96" s="103" t="str">
        <f>'الانطلاق في القراءة 10 درجات'!$W30</f>
        <v>0</v>
      </c>
      <c r="Z96" s="104" t="str">
        <f>'الانطلاق في القراءة 10 درجات'!$X30</f>
        <v>0</v>
      </c>
      <c r="AB96" s="584" t="str">
        <f>$A$16</f>
        <v>الانطلاق في القراءة</v>
      </c>
      <c r="AC96" s="585"/>
      <c r="AD96" s="101">
        <f>'الانطلاق في القراءة 10 درجات'!$J$5</f>
        <v>10</v>
      </c>
      <c r="AE96" s="102">
        <f>'الانطلاق في القراءة 10 درجات'!$S31</f>
        <v>0</v>
      </c>
      <c r="AF96" s="102">
        <f>'الانطلاق في القراءة 10 درجات'!$T31</f>
        <v>0</v>
      </c>
      <c r="AG96" s="102">
        <f>'الانطلاق في القراءة 10 درجات'!$U31</f>
        <v>0</v>
      </c>
      <c r="AH96" s="103" t="str">
        <f>'الانطلاق في القراءة 10 درجات'!$W31</f>
        <v>0</v>
      </c>
      <c r="AI96" s="104" t="str">
        <f>'الانطلاق في القراءة 10 درجات'!$X31</f>
        <v>0</v>
      </c>
      <c r="AK96" s="584" t="str">
        <f>$A$16</f>
        <v>الانطلاق في القراءة</v>
      </c>
      <c r="AL96" s="585"/>
      <c r="AM96" s="101">
        <f>'الانطلاق في القراءة 10 درجات'!$J$5</f>
        <v>10</v>
      </c>
      <c r="AN96" s="102">
        <f>'الانطلاق في القراءة 10 درجات'!$S32</f>
        <v>0</v>
      </c>
      <c r="AO96" s="102">
        <f>'الانطلاق في القراءة 10 درجات'!$T32</f>
        <v>0</v>
      </c>
      <c r="AP96" s="102">
        <f>'الانطلاق في القراءة 10 درجات'!$U32</f>
        <v>0</v>
      </c>
      <c r="AQ96" s="103" t="str">
        <f>'الانطلاق في القراءة 10 درجات'!$W32</f>
        <v>0</v>
      </c>
      <c r="AR96" s="104" t="str">
        <f>'الانطلاق في القراءة 10 درجات'!$X32</f>
        <v>0</v>
      </c>
      <c r="AT96" s="584" t="str">
        <f>$A$16</f>
        <v>الانطلاق في القراءة</v>
      </c>
      <c r="AU96" s="585"/>
      <c r="AV96" s="101">
        <f>'الانطلاق في القراءة 10 درجات'!$J$5</f>
        <v>10</v>
      </c>
      <c r="AW96" s="102">
        <f>'الانطلاق في القراءة 10 درجات'!$S33</f>
        <v>0</v>
      </c>
      <c r="AX96" s="102">
        <f>'الانطلاق في القراءة 10 درجات'!$T33</f>
        <v>0</v>
      </c>
      <c r="AY96" s="102">
        <f>'الانطلاق في القراءة 10 درجات'!$U33</f>
        <v>0</v>
      </c>
      <c r="AZ96" s="103" t="str">
        <f>'الانطلاق في القراءة 10 درجات'!$W33</f>
        <v>0</v>
      </c>
      <c r="BA96" s="104" t="str">
        <f>'الانطلاق في القراءة 10 درجات'!$X33</f>
        <v>0</v>
      </c>
      <c r="BC96" s="584" t="str">
        <f>$A$16</f>
        <v>الانطلاق في القراءة</v>
      </c>
      <c r="BD96" s="585"/>
      <c r="BE96" s="101">
        <f>'الانطلاق في القراءة 10 درجات'!$J$5</f>
        <v>10</v>
      </c>
      <c r="BF96" s="102">
        <f>'الانطلاق في القراءة 10 درجات'!$S34</f>
        <v>0</v>
      </c>
      <c r="BG96" s="102">
        <f>'الانطلاق في القراءة 10 درجات'!$T34</f>
        <v>0</v>
      </c>
      <c r="BH96" s="102">
        <f>'الانطلاق في القراءة 10 درجات'!$U34</f>
        <v>0</v>
      </c>
      <c r="BI96" s="103" t="str">
        <f>'الانطلاق في القراءة 10 درجات'!$W34</f>
        <v>0</v>
      </c>
      <c r="BJ96" s="104" t="str">
        <f>'الانطلاق في القراءة 10 درجات'!$X34</f>
        <v>0</v>
      </c>
      <c r="BL96" s="584" t="str">
        <f>$A$16</f>
        <v>الانطلاق في القراءة</v>
      </c>
      <c r="BM96" s="585"/>
      <c r="BN96" s="101">
        <f>'الانطلاق في القراءة 10 درجات'!$J$5</f>
        <v>10</v>
      </c>
      <c r="BO96" s="102">
        <f>'الانطلاق في القراءة 10 درجات'!$S35</f>
        <v>0</v>
      </c>
      <c r="BP96" s="102">
        <f>'الانطلاق في القراءة 10 درجات'!$T35</f>
        <v>0</v>
      </c>
      <c r="BQ96" s="102">
        <f>'الانطلاق في القراءة 10 درجات'!$U35</f>
        <v>0</v>
      </c>
      <c r="BR96" s="103" t="str">
        <f>'الانطلاق في القراءة 10 درجات'!$W35</f>
        <v>0</v>
      </c>
      <c r="BS96" s="104" t="str">
        <f>'الانطلاق في القراءة 10 درجات'!$X35</f>
        <v>0</v>
      </c>
      <c r="BU96" s="584" t="str">
        <f>$A$16</f>
        <v>الانطلاق في القراءة</v>
      </c>
      <c r="BV96" s="585"/>
      <c r="BW96" s="101">
        <f>'الانطلاق في القراءة 10 درجات'!$J$5</f>
        <v>10</v>
      </c>
      <c r="BX96" s="102">
        <f>'الانطلاق في القراءة 10 درجات'!$S36</f>
        <v>0</v>
      </c>
      <c r="BY96" s="102">
        <f>'الانطلاق في القراءة 10 درجات'!$T36</f>
        <v>0</v>
      </c>
      <c r="BZ96" s="102">
        <f>'الانطلاق في القراءة 10 درجات'!$U36</f>
        <v>0</v>
      </c>
      <c r="CA96" s="103" t="str">
        <f>'الانطلاق في القراءة 10 درجات'!$W36</f>
        <v>0</v>
      </c>
      <c r="CB96" s="104" t="str">
        <f>'الانطلاق في القراءة 10 درجات'!$X36</f>
        <v>0</v>
      </c>
      <c r="CD96" s="584" t="str">
        <f>$A$16</f>
        <v>الانطلاق في القراءة</v>
      </c>
      <c r="CE96" s="585"/>
      <c r="CF96" s="101">
        <f>'الانطلاق في القراءة 10 درجات'!$J$5</f>
        <v>10</v>
      </c>
      <c r="CG96" s="102">
        <f>'الانطلاق في القراءة 10 درجات'!$S37</f>
        <v>0</v>
      </c>
      <c r="CH96" s="102">
        <f>'الانطلاق في القراءة 10 درجات'!$T37</f>
        <v>0</v>
      </c>
      <c r="CI96" s="102">
        <f>'الانطلاق في القراءة 10 درجات'!$U37</f>
        <v>0</v>
      </c>
      <c r="CJ96" s="103" t="str">
        <f>'الانطلاق في القراءة 10 درجات'!$W37</f>
        <v>0</v>
      </c>
      <c r="CK96" s="104" t="str">
        <f>'الانطلاق في القراءة 10 درجات'!$X37</f>
        <v>0</v>
      </c>
    </row>
    <row r="97" spans="1:89" ht="21.95" customHeight="1">
      <c r="A97" s="574" t="str">
        <f>$A$17</f>
        <v>الحفظ</v>
      </c>
      <c r="B97" s="575"/>
      <c r="C97" s="101">
        <f>'الحفظ 25 درجة'!$J$5</f>
        <v>25</v>
      </c>
      <c r="D97" s="102">
        <f>'الحفظ 25 درجة'!$S28</f>
        <v>0</v>
      </c>
      <c r="E97" s="102">
        <f>'الحفظ 25 درجة'!$T28</f>
        <v>0</v>
      </c>
      <c r="F97" s="102">
        <f>'الحفظ 25 درجة'!$U28</f>
        <v>0</v>
      </c>
      <c r="G97" s="103" t="str">
        <f>'الحفظ 25 درجة'!$W28</f>
        <v>0</v>
      </c>
      <c r="H97" s="104" t="str">
        <f>'الحفظ 25 درجة'!$X28</f>
        <v>0</v>
      </c>
      <c r="J97" s="574" t="str">
        <f>$A$17</f>
        <v>الحفظ</v>
      </c>
      <c r="K97" s="575"/>
      <c r="L97" s="101">
        <f>'الحفظ 25 درجة'!$J$5</f>
        <v>25</v>
      </c>
      <c r="M97" s="102">
        <f>'الحفظ 25 درجة'!$S29</f>
        <v>0</v>
      </c>
      <c r="N97" s="102">
        <f>'الحفظ 25 درجة'!$T29</f>
        <v>0</v>
      </c>
      <c r="O97" s="102">
        <f>'الحفظ 25 درجة'!$U29</f>
        <v>0</v>
      </c>
      <c r="P97" s="103" t="str">
        <f>'الحفظ 25 درجة'!$W29</f>
        <v>0</v>
      </c>
      <c r="Q97" s="104" t="str">
        <f>'الحفظ 25 درجة'!$X29</f>
        <v>0</v>
      </c>
      <c r="S97" s="574" t="str">
        <f>$A$17</f>
        <v>الحفظ</v>
      </c>
      <c r="T97" s="575"/>
      <c r="U97" s="101">
        <f>'الحفظ 25 درجة'!$J$5</f>
        <v>25</v>
      </c>
      <c r="V97" s="102">
        <f>'الحفظ 25 درجة'!$S30</f>
        <v>0</v>
      </c>
      <c r="W97" s="102">
        <f>'الحفظ 25 درجة'!$T30</f>
        <v>0</v>
      </c>
      <c r="X97" s="102">
        <f>'الحفظ 25 درجة'!$U30</f>
        <v>0</v>
      </c>
      <c r="Y97" s="103" t="str">
        <f>'الحفظ 25 درجة'!$W30</f>
        <v>0</v>
      </c>
      <c r="Z97" s="104" t="str">
        <f>'الحفظ 25 درجة'!$X30</f>
        <v>0</v>
      </c>
      <c r="AB97" s="574" t="str">
        <f>$A$17</f>
        <v>الحفظ</v>
      </c>
      <c r="AC97" s="575"/>
      <c r="AD97" s="101">
        <f>'الحفظ 25 درجة'!$J$5</f>
        <v>25</v>
      </c>
      <c r="AE97" s="102">
        <f>'الحفظ 25 درجة'!$S31</f>
        <v>0</v>
      </c>
      <c r="AF97" s="102">
        <f>'الحفظ 25 درجة'!$T31</f>
        <v>0</v>
      </c>
      <c r="AG97" s="102">
        <f>'الحفظ 25 درجة'!$U31</f>
        <v>0</v>
      </c>
      <c r="AH97" s="103" t="str">
        <f>'الحفظ 25 درجة'!$W31</f>
        <v>0</v>
      </c>
      <c r="AI97" s="104" t="str">
        <f>'الحفظ 25 درجة'!$X31</f>
        <v>0</v>
      </c>
      <c r="AK97" s="574" t="str">
        <f>$A$17</f>
        <v>الحفظ</v>
      </c>
      <c r="AL97" s="575"/>
      <c r="AM97" s="101">
        <f>'الحفظ 25 درجة'!$J$5</f>
        <v>25</v>
      </c>
      <c r="AN97" s="102">
        <f>'الحفظ 25 درجة'!$S32</f>
        <v>0</v>
      </c>
      <c r="AO97" s="102">
        <f>'الحفظ 25 درجة'!$T32</f>
        <v>0</v>
      </c>
      <c r="AP97" s="102">
        <f>'الحفظ 25 درجة'!$U32</f>
        <v>0</v>
      </c>
      <c r="AQ97" s="103" t="str">
        <f>'الحفظ 25 درجة'!$W32</f>
        <v>0</v>
      </c>
      <c r="AR97" s="104" t="str">
        <f>'الحفظ 25 درجة'!$X32</f>
        <v>0</v>
      </c>
      <c r="AT97" s="574" t="str">
        <f>$A$17</f>
        <v>الحفظ</v>
      </c>
      <c r="AU97" s="575"/>
      <c r="AV97" s="101">
        <f>'الحفظ 25 درجة'!$J$5</f>
        <v>25</v>
      </c>
      <c r="AW97" s="102">
        <f>'الحفظ 25 درجة'!$S33</f>
        <v>0</v>
      </c>
      <c r="AX97" s="102">
        <f>'الحفظ 25 درجة'!$T33</f>
        <v>0</v>
      </c>
      <c r="AY97" s="102">
        <f>'الحفظ 25 درجة'!$U33</f>
        <v>0</v>
      </c>
      <c r="AZ97" s="103" t="str">
        <f>'الحفظ 25 درجة'!$W33</f>
        <v>0</v>
      </c>
      <c r="BA97" s="104" t="str">
        <f>'الحفظ 25 درجة'!$X33</f>
        <v>0</v>
      </c>
      <c r="BC97" s="574" t="str">
        <f>$A$17</f>
        <v>الحفظ</v>
      </c>
      <c r="BD97" s="575"/>
      <c r="BE97" s="101">
        <f>'الحفظ 25 درجة'!$J$5</f>
        <v>25</v>
      </c>
      <c r="BF97" s="102">
        <f>'الحفظ 25 درجة'!$S34</f>
        <v>0</v>
      </c>
      <c r="BG97" s="102">
        <f>'الحفظ 25 درجة'!$T34</f>
        <v>0</v>
      </c>
      <c r="BH97" s="102">
        <f>'الحفظ 25 درجة'!$U34</f>
        <v>0</v>
      </c>
      <c r="BI97" s="103" t="str">
        <f>'الحفظ 25 درجة'!$W34</f>
        <v>0</v>
      </c>
      <c r="BJ97" s="104" t="str">
        <f>'الحفظ 25 درجة'!$X34</f>
        <v>0</v>
      </c>
      <c r="BL97" s="574" t="str">
        <f>$A$17</f>
        <v>الحفظ</v>
      </c>
      <c r="BM97" s="575"/>
      <c r="BN97" s="101">
        <f>'الحفظ 25 درجة'!$J$5</f>
        <v>25</v>
      </c>
      <c r="BO97" s="102">
        <f>'الحفظ 25 درجة'!$S35</f>
        <v>0</v>
      </c>
      <c r="BP97" s="102">
        <f>'الحفظ 25 درجة'!$T35</f>
        <v>0</v>
      </c>
      <c r="BQ97" s="102">
        <f>'الحفظ 25 درجة'!$U35</f>
        <v>0</v>
      </c>
      <c r="BR97" s="103" t="str">
        <f>'الحفظ 25 درجة'!$W35</f>
        <v>0</v>
      </c>
      <c r="BS97" s="104" t="str">
        <f>'الحفظ 25 درجة'!$X35</f>
        <v>0</v>
      </c>
      <c r="BU97" s="574" t="str">
        <f>$A$17</f>
        <v>الحفظ</v>
      </c>
      <c r="BV97" s="575"/>
      <c r="BW97" s="101">
        <f>'الحفظ 25 درجة'!$J$5</f>
        <v>25</v>
      </c>
      <c r="BX97" s="102">
        <f>'الحفظ 25 درجة'!$S36</f>
        <v>0</v>
      </c>
      <c r="BY97" s="102">
        <f>'الحفظ 25 درجة'!$T36</f>
        <v>0</v>
      </c>
      <c r="BZ97" s="102">
        <f>'الحفظ 25 درجة'!$U36</f>
        <v>0</v>
      </c>
      <c r="CA97" s="103" t="str">
        <f>'الحفظ 25 درجة'!$W36</f>
        <v>0</v>
      </c>
      <c r="CB97" s="104" t="str">
        <f>'الحفظ 25 درجة'!$X36</f>
        <v>0</v>
      </c>
      <c r="CD97" s="574" t="str">
        <f>$A$17</f>
        <v>الحفظ</v>
      </c>
      <c r="CE97" s="575"/>
      <c r="CF97" s="101">
        <f>'الحفظ 25 درجة'!$J$5</f>
        <v>25</v>
      </c>
      <c r="CG97" s="102">
        <f>'الحفظ 25 درجة'!$S37</f>
        <v>0</v>
      </c>
      <c r="CH97" s="102">
        <f>'الحفظ 25 درجة'!$T37</f>
        <v>0</v>
      </c>
      <c r="CI97" s="102">
        <f>'الحفظ 25 درجة'!$U37</f>
        <v>0</v>
      </c>
      <c r="CJ97" s="103" t="str">
        <f>'الحفظ 25 درجة'!$W37</f>
        <v>0</v>
      </c>
      <c r="CK97" s="104" t="str">
        <f>'الحفظ 25 درجة'!$X37</f>
        <v>0</v>
      </c>
    </row>
    <row r="98" spans="1:89" s="177" customFormat="1" ht="30.75" customHeight="1" thickBot="1">
      <c r="A98" s="538" t="s">
        <v>100</v>
      </c>
      <c r="B98" s="535"/>
      <c r="C98" s="535"/>
      <c r="D98" s="535"/>
      <c r="E98" s="536"/>
      <c r="F98" s="537"/>
      <c r="G98" s="175" t="str">
        <f>IF(SUM(G93:G97)=0,"0",(AVERAGE(G93:G97)))</f>
        <v>0</v>
      </c>
      <c r="H98" s="128" t="str">
        <f>IF(G98&lt;=0,"0",IF(G98&lt;=1%,"لم يتم تقييم الطالب/ة خلال الفترة",IF(G98&lt;=29.99%,"لا يمكن الحكم على مستوى الطالب/ة حاليًّا",IF(G98&lt;=39.99%,"مؤشرات مستوى الطالب/ة ضعيفة جدًا",IF(G98&lt;=49.99%,"مؤشرات مستوى الطالب/ة ضعيفة",IF(G98&lt;=69.99%,"مقبول",IF(G98&lt;=79.99%,"جيد",IF(G98&lt;=89.99%,"جيد جدًا",IF(G98&lt;=94.99%,"ممتاز",IF(G98&lt;=100%,"ممتاز جدًا","0"))))))))))</f>
        <v>0</v>
      </c>
      <c r="J98" s="538" t="s">
        <v>100</v>
      </c>
      <c r="K98" s="535"/>
      <c r="L98" s="535"/>
      <c r="M98" s="535"/>
      <c r="N98" s="536"/>
      <c r="O98" s="537"/>
      <c r="P98" s="175" t="str">
        <f>IF(SUM(P93:P97)=0,"0",(AVERAGE(P93:P97)))</f>
        <v>0</v>
      </c>
      <c r="Q98" s="128" t="str">
        <f>IF(P98&lt;=0,"0",IF(P98&lt;=1%,"لم يتم تقييم الطالب/ة خلال الفترة",IF(P98&lt;=29.99%,"لا يمكن الحكم على مستوى الطالب/ة حاليًّا",IF(P98&lt;=39.99%,"مؤشرات مستوى الطالب/ة ضعيفة جدًا",IF(P98&lt;=49.99%,"مؤشرات مستوى الطالب/ة ضعيفة",IF(P98&lt;=69.99%,"مقبول",IF(P98&lt;=79.99%,"جيد",IF(P98&lt;=89.99%,"جيد جدًا",IF(P98&lt;=94.99%,"ممتاز",IF(P98&lt;=100%,"ممتاز جدًا","0"))))))))))</f>
        <v>0</v>
      </c>
      <c r="S98" s="538" t="s">
        <v>100</v>
      </c>
      <c r="T98" s="535"/>
      <c r="U98" s="535"/>
      <c r="V98" s="535"/>
      <c r="W98" s="536"/>
      <c r="X98" s="537"/>
      <c r="Y98" s="175" t="str">
        <f>IF(SUM(Y93:Y97)=0,"0",(AVERAGE(Y93:Y97)))</f>
        <v>0</v>
      </c>
      <c r="Z98" s="128" t="str">
        <f>IF(Y98&lt;=0,"0",IF(Y98&lt;=1%,"لم يتم تقييم الطالب/ة خلال الفترة",IF(Y98&lt;=29.99%,"لا يمكن الحكم على مستوى الطالب/ة حاليًّا",IF(Y98&lt;=39.99%,"مؤشرات مستوى الطالب/ة ضعيفة جدًا",IF(Y98&lt;=49.99%,"مؤشرات مستوى الطالب/ة ضعيفة",IF(Y98&lt;=69.99%,"مقبول",IF(Y98&lt;=79.99%,"جيد",IF(Y98&lt;=89.99%,"جيد جدًا",IF(Y98&lt;=94.99%,"ممتاز",IF(Y98&lt;=100%,"ممتاز جدًا","0"))))))))))</f>
        <v>0</v>
      </c>
      <c r="AB98" s="538" t="s">
        <v>100</v>
      </c>
      <c r="AC98" s="535"/>
      <c r="AD98" s="535"/>
      <c r="AE98" s="535"/>
      <c r="AF98" s="536"/>
      <c r="AG98" s="537"/>
      <c r="AH98" s="175" t="str">
        <f>IF(SUM(AH93:AH97)=0,"0",(AVERAGE(AH93:AH97)))</f>
        <v>0</v>
      </c>
      <c r="AI98" s="128" t="str">
        <f>IF(AH98&lt;=0,"0",IF(AH98&lt;=1%,"لم يتم تقييم الطالب/ة خلال الفترة",IF(AH98&lt;=29.99%,"لا يمكن الحكم على مستوى الطالب/ة حاليًّا",IF(AH98&lt;=39.99%,"مؤشرات مستوى الطالب/ة ضعيفة جدًا",IF(AH98&lt;=49.99%,"مؤشرات مستوى الطالب/ة ضعيفة",IF(AH98&lt;=69.99%,"مقبول",IF(AH98&lt;=79.99%,"جيد",IF(AH98&lt;=89.99%,"جيد جدًا",IF(AH98&lt;=94.99%,"ممتاز",IF(AH98&lt;=100%,"ممتاز جدًا","0"))))))))))</f>
        <v>0</v>
      </c>
      <c r="AK98" s="538" t="s">
        <v>100</v>
      </c>
      <c r="AL98" s="535"/>
      <c r="AM98" s="535"/>
      <c r="AN98" s="535"/>
      <c r="AO98" s="536"/>
      <c r="AP98" s="537"/>
      <c r="AQ98" s="175" t="str">
        <f>IF(SUM(AQ93:AQ97)=0,"0",(AVERAGE(AQ93:AQ97)))</f>
        <v>0</v>
      </c>
      <c r="AR98" s="128" t="str">
        <f>IF(AQ98&lt;=0,"0",IF(AQ98&lt;=1%,"لم يتم تقييم الطالب/ة خلال الفترة",IF(AQ98&lt;=29.99%,"لا يمكن الحكم على مستوى الطالب/ة حاليًّا",IF(AQ98&lt;=39.99%,"مؤشرات مستوى الطالب/ة ضعيفة جدًا",IF(AQ98&lt;=49.99%,"مؤشرات مستوى الطالب/ة ضعيفة",IF(AQ98&lt;=69.99%,"مقبول",IF(AQ98&lt;=79.99%,"جيد",IF(AQ98&lt;=89.99%,"جيد جدًا",IF(AQ98&lt;=94.99%,"ممتاز",IF(AQ98&lt;=100%,"ممتاز جدًا","0"))))))))))</f>
        <v>0</v>
      </c>
      <c r="AT98" s="538" t="s">
        <v>100</v>
      </c>
      <c r="AU98" s="535"/>
      <c r="AV98" s="535"/>
      <c r="AW98" s="535"/>
      <c r="AX98" s="536"/>
      <c r="AY98" s="537"/>
      <c r="AZ98" s="175" t="str">
        <f>IF(SUM(AZ93:AZ97)=0,"0",(AVERAGE(AZ93:AZ97)))</f>
        <v>0</v>
      </c>
      <c r="BA98" s="128" t="str">
        <f>IF(AZ98&lt;=0,"0",IF(AZ98&lt;=1%,"لم يتم تقييم الطالب/ة خلال الفترة",IF(AZ98&lt;=29.99%,"لا يمكن الحكم على مستوى الطالب/ة حاليًّا",IF(AZ98&lt;=39.99%,"مؤشرات مستوى الطالب/ة ضعيفة جدًا",IF(AZ98&lt;=49.99%,"مؤشرات مستوى الطالب/ة ضعيفة",IF(AZ98&lt;=69.99%,"مقبول",IF(AZ98&lt;=79.99%,"جيد",IF(AZ98&lt;=89.99%,"جيد جدًا",IF(AZ98&lt;=94.99%,"ممتاز",IF(AZ98&lt;=100%,"ممتاز جدًا","0"))))))))))</f>
        <v>0</v>
      </c>
      <c r="BC98" s="538" t="s">
        <v>100</v>
      </c>
      <c r="BD98" s="535"/>
      <c r="BE98" s="535"/>
      <c r="BF98" s="535"/>
      <c r="BG98" s="536"/>
      <c r="BH98" s="537"/>
      <c r="BI98" s="175" t="str">
        <f>IF(SUM(BI93:BI97)=0,"0",(AVERAGE(BI93:BI97)))</f>
        <v>0</v>
      </c>
      <c r="BJ98" s="128" t="str">
        <f>IF(BI98&lt;=0,"0",IF(BI98&lt;=1%,"لم يتم تقييم الطالب/ة خلال الفترة",IF(BI98&lt;=29.99%,"لا يمكن الحكم على مستوى الطالب/ة حاليًّا",IF(BI98&lt;=39.99%,"مؤشرات مستوى الطالب/ة ضعيفة جدًا",IF(BI98&lt;=49.99%,"مؤشرات مستوى الطالب/ة ضعيفة",IF(BI98&lt;=69.99%,"مقبول",IF(BI98&lt;=79.99%,"جيد",IF(BI98&lt;=89.99%,"جيد جدًا",IF(BI98&lt;=94.99%,"ممتاز",IF(BI98&lt;=100%,"ممتاز جدًا","0"))))))))))</f>
        <v>0</v>
      </c>
      <c r="BL98" s="538" t="s">
        <v>100</v>
      </c>
      <c r="BM98" s="535"/>
      <c r="BN98" s="535"/>
      <c r="BO98" s="535"/>
      <c r="BP98" s="536"/>
      <c r="BQ98" s="537"/>
      <c r="BR98" s="175" t="str">
        <f>IF(SUM(BR93:BR97)=0,"0",(AVERAGE(BR93:BR97)))</f>
        <v>0</v>
      </c>
      <c r="BS98" s="128" t="str">
        <f>IF(BR98&lt;=0,"0",IF(BR98&lt;=1%,"لم يتم تقييم الطالب/ة خلال الفترة",IF(BR98&lt;=29.99%,"لا يمكن الحكم على مستوى الطالب/ة حاليًّا",IF(BR98&lt;=39.99%,"مؤشرات مستوى الطالب/ة ضعيفة جدًا",IF(BR98&lt;=49.99%,"مؤشرات مستوى الطالب/ة ضعيفة",IF(BR98&lt;=69.99%,"مقبول",IF(BR98&lt;=79.99%,"جيد",IF(BR98&lt;=89.99%,"جيد جدًا",IF(BR98&lt;=94.99%,"ممتاز",IF(BR98&lt;=100%,"ممتاز جدًا","0"))))))))))</f>
        <v>0</v>
      </c>
      <c r="BU98" s="538" t="s">
        <v>100</v>
      </c>
      <c r="BV98" s="535"/>
      <c r="BW98" s="535"/>
      <c r="BX98" s="535"/>
      <c r="BY98" s="536"/>
      <c r="BZ98" s="537"/>
      <c r="CA98" s="175" t="str">
        <f>IF(SUM(CA93:CA97)=0,"0",(AVERAGE(CA93:CA97)))</f>
        <v>0</v>
      </c>
      <c r="CB98" s="128" t="str">
        <f>IF(CA98&lt;=0,"0",IF(CA98&lt;=1%,"لم يتم تقييم الطالب/ة خلال الفترة",IF(CA98&lt;=29.99%,"لا يمكن الحكم على مستوى الطالب/ة حاليًّا",IF(CA98&lt;=39.99%,"مؤشرات مستوى الطالب/ة ضعيفة جدًا",IF(CA98&lt;=49.99%,"مؤشرات مستوى الطالب/ة ضعيفة",IF(CA98&lt;=69.99%,"مقبول",IF(CA98&lt;=79.99%,"جيد",IF(CA98&lt;=89.99%,"جيد جدًا",IF(CA98&lt;=94.99%,"ممتاز",IF(CA98&lt;=100%,"ممتاز جدًا","0"))))))))))</f>
        <v>0</v>
      </c>
      <c r="CD98" s="538" t="s">
        <v>100</v>
      </c>
      <c r="CE98" s="535"/>
      <c r="CF98" s="535"/>
      <c r="CG98" s="535"/>
      <c r="CH98" s="536"/>
      <c r="CI98" s="537"/>
      <c r="CJ98" s="175" t="str">
        <f>IF(SUM(CJ93:CJ97)=0,"0",(AVERAGE(CJ93:CJ97)))</f>
        <v>0</v>
      </c>
      <c r="CK98" s="128" t="str">
        <f>IF(CJ98&lt;=0,"0",IF(CJ98&lt;=1%,"لم يتم تقييم الطالب/ة خلال الفترة",IF(CJ98&lt;=29.99%,"لا يمكن الحكم على مستوى الطالب/ة حاليًّا",IF(CJ98&lt;=39.99%,"مؤشرات مستوى الطالب/ة ضعيفة جدًا",IF(CJ98&lt;=49.99%,"مؤشرات مستوى الطالب/ة ضعيفة",IF(CJ98&lt;=69.99%,"مقبول",IF(CJ98&lt;=79.99%,"جيد",IF(CJ98&lt;=89.99%,"جيد جدًا",IF(CJ98&lt;=94.99%,"ممتاز",IF(CJ98&lt;=100%,"ممتاز جدًا","0"))))))))))</f>
        <v>0</v>
      </c>
    </row>
    <row r="99" spans="1:89" ht="11.25" customHeight="1" thickBot="1">
      <c r="A99" s="138"/>
      <c r="B99" s="138"/>
      <c r="C99" s="138"/>
      <c r="D99" s="138"/>
      <c r="E99" s="138"/>
      <c r="F99" s="138"/>
      <c r="G99" s="78"/>
      <c r="H99" s="105"/>
      <c r="J99" s="138"/>
      <c r="K99" s="138"/>
      <c r="L99" s="138"/>
      <c r="M99" s="138"/>
      <c r="N99" s="138"/>
      <c r="O99" s="138"/>
      <c r="P99" s="78"/>
      <c r="Q99" s="105"/>
      <c r="S99" s="138"/>
      <c r="T99" s="138"/>
      <c r="U99" s="138"/>
      <c r="V99" s="138"/>
      <c r="W99" s="138"/>
      <c r="X99" s="138"/>
      <c r="Y99" s="78"/>
      <c r="Z99" s="105"/>
      <c r="AB99" s="138"/>
      <c r="AC99" s="138"/>
      <c r="AD99" s="138"/>
      <c r="AE99" s="138"/>
      <c r="AF99" s="138"/>
      <c r="AG99" s="138"/>
      <c r="AH99" s="78"/>
      <c r="AI99" s="105"/>
      <c r="AK99" s="138"/>
      <c r="AL99" s="138"/>
      <c r="AM99" s="138"/>
      <c r="AN99" s="138"/>
      <c r="AO99" s="138"/>
      <c r="AP99" s="138"/>
      <c r="AQ99" s="78"/>
      <c r="AR99" s="105"/>
      <c r="AT99" s="138"/>
      <c r="AU99" s="138"/>
      <c r="AV99" s="138"/>
      <c r="AW99" s="138"/>
      <c r="AX99" s="138"/>
      <c r="AY99" s="138"/>
      <c r="AZ99" s="78"/>
      <c r="BA99" s="105"/>
      <c r="BC99" s="138"/>
      <c r="BD99" s="138"/>
      <c r="BE99" s="138"/>
      <c r="BF99" s="138"/>
      <c r="BG99" s="138"/>
      <c r="BH99" s="138"/>
      <c r="BI99" s="78"/>
      <c r="BJ99" s="105"/>
      <c r="BL99" s="138"/>
      <c r="BM99" s="138"/>
      <c r="BN99" s="138"/>
      <c r="BO99" s="138"/>
      <c r="BP99" s="138"/>
      <c r="BQ99" s="138"/>
      <c r="BR99" s="78"/>
      <c r="BS99" s="105"/>
      <c r="BU99" s="138"/>
      <c r="BV99" s="138"/>
      <c r="BW99" s="138"/>
      <c r="BX99" s="138"/>
      <c r="BY99" s="138"/>
      <c r="BZ99" s="138"/>
      <c r="CA99" s="78"/>
      <c r="CB99" s="105"/>
      <c r="CD99" s="138"/>
      <c r="CE99" s="138"/>
      <c r="CF99" s="138"/>
      <c r="CG99" s="138"/>
      <c r="CH99" s="138"/>
      <c r="CI99" s="138"/>
      <c r="CJ99" s="78"/>
      <c r="CK99" s="105"/>
    </row>
    <row r="100" spans="1:89" ht="19.5" thickTop="1" thickBot="1">
      <c r="A100" s="542" t="str">
        <f>$A$20</f>
        <v xml:space="preserve">تقرير حضور وغياب الطالب/ة حتى تأريخ </v>
      </c>
      <c r="B100" s="543"/>
      <c r="C100" s="544"/>
      <c r="D100" s="544"/>
      <c r="E100" s="544"/>
      <c r="F100" s="544"/>
      <c r="G100" s="544"/>
      <c r="H100" s="107">
        <f>$H$20</f>
        <v>0</v>
      </c>
      <c r="J100" s="542" t="str">
        <f>$A$20</f>
        <v xml:space="preserve">تقرير حضور وغياب الطالب/ة حتى تأريخ </v>
      </c>
      <c r="K100" s="543"/>
      <c r="L100" s="544"/>
      <c r="M100" s="544"/>
      <c r="N100" s="544"/>
      <c r="O100" s="544"/>
      <c r="P100" s="544"/>
      <c r="Q100" s="107">
        <f>$H$20</f>
        <v>0</v>
      </c>
      <c r="S100" s="542" t="str">
        <f>$A$20</f>
        <v xml:space="preserve">تقرير حضور وغياب الطالب/ة حتى تأريخ </v>
      </c>
      <c r="T100" s="543"/>
      <c r="U100" s="544"/>
      <c r="V100" s="544"/>
      <c r="W100" s="544"/>
      <c r="X100" s="544"/>
      <c r="Y100" s="544"/>
      <c r="Z100" s="107">
        <f>$H$20</f>
        <v>0</v>
      </c>
      <c r="AB100" s="542" t="str">
        <f>$A$20</f>
        <v xml:space="preserve">تقرير حضور وغياب الطالب/ة حتى تأريخ </v>
      </c>
      <c r="AC100" s="543"/>
      <c r="AD100" s="544"/>
      <c r="AE100" s="544"/>
      <c r="AF100" s="544"/>
      <c r="AG100" s="544"/>
      <c r="AH100" s="544"/>
      <c r="AI100" s="107">
        <f>$H$20</f>
        <v>0</v>
      </c>
      <c r="AK100" s="542" t="str">
        <f>$A$20</f>
        <v xml:space="preserve">تقرير حضور وغياب الطالب/ة حتى تأريخ </v>
      </c>
      <c r="AL100" s="543"/>
      <c r="AM100" s="544"/>
      <c r="AN100" s="544"/>
      <c r="AO100" s="544"/>
      <c r="AP100" s="544"/>
      <c r="AQ100" s="544"/>
      <c r="AR100" s="107">
        <f>$H$20</f>
        <v>0</v>
      </c>
      <c r="AT100" s="542" t="str">
        <f>$A$20</f>
        <v xml:space="preserve">تقرير حضور وغياب الطالب/ة حتى تأريخ </v>
      </c>
      <c r="AU100" s="543"/>
      <c r="AV100" s="544"/>
      <c r="AW100" s="544"/>
      <c r="AX100" s="544"/>
      <c r="AY100" s="544"/>
      <c r="AZ100" s="544"/>
      <c r="BA100" s="107">
        <f>$H$20</f>
        <v>0</v>
      </c>
      <c r="BC100" s="542" t="str">
        <f>$A$20</f>
        <v xml:space="preserve">تقرير حضور وغياب الطالب/ة حتى تأريخ </v>
      </c>
      <c r="BD100" s="543"/>
      <c r="BE100" s="544"/>
      <c r="BF100" s="544"/>
      <c r="BG100" s="544"/>
      <c r="BH100" s="544"/>
      <c r="BI100" s="544"/>
      <c r="BJ100" s="107">
        <f>$H$20</f>
        <v>0</v>
      </c>
      <c r="BL100" s="542" t="str">
        <f>$A$20</f>
        <v xml:space="preserve">تقرير حضور وغياب الطالب/ة حتى تأريخ </v>
      </c>
      <c r="BM100" s="543"/>
      <c r="BN100" s="544"/>
      <c r="BO100" s="544"/>
      <c r="BP100" s="544"/>
      <c r="BQ100" s="544"/>
      <c r="BR100" s="544"/>
      <c r="BS100" s="107">
        <f>$H$20</f>
        <v>0</v>
      </c>
      <c r="BU100" s="542" t="str">
        <f>$A$20</f>
        <v xml:space="preserve">تقرير حضور وغياب الطالب/ة حتى تأريخ </v>
      </c>
      <c r="BV100" s="543"/>
      <c r="BW100" s="544"/>
      <c r="BX100" s="544"/>
      <c r="BY100" s="544"/>
      <c r="BZ100" s="544"/>
      <c r="CA100" s="544"/>
      <c r="CB100" s="107">
        <f>$H$20</f>
        <v>0</v>
      </c>
      <c r="CD100" s="542" t="str">
        <f>$A$20</f>
        <v xml:space="preserve">تقرير حضور وغياب الطالب/ة حتى تأريخ </v>
      </c>
      <c r="CE100" s="543"/>
      <c r="CF100" s="544"/>
      <c r="CG100" s="544"/>
      <c r="CH100" s="544"/>
      <c r="CI100" s="544"/>
      <c r="CJ100" s="544"/>
      <c r="CK100" s="107">
        <f>$H$20</f>
        <v>0</v>
      </c>
    </row>
    <row r="101" spans="1:89" ht="9.75" customHeight="1" thickTop="1" thickBot="1">
      <c r="A101" s="108"/>
      <c r="B101" s="108"/>
      <c r="C101" s="109"/>
      <c r="D101" s="109"/>
      <c r="E101" s="109"/>
      <c r="F101" s="109"/>
      <c r="G101" s="109"/>
      <c r="H101" s="110"/>
      <c r="J101" s="108"/>
      <c r="K101" s="108"/>
      <c r="L101" s="109"/>
      <c r="M101" s="109"/>
      <c r="N101" s="109"/>
      <c r="O101" s="109"/>
      <c r="P101" s="109"/>
      <c r="Q101" s="110"/>
      <c r="S101" s="108"/>
      <c r="T101" s="108"/>
      <c r="U101" s="109"/>
      <c r="V101" s="109"/>
      <c r="W101" s="109"/>
      <c r="X101" s="109"/>
      <c r="Y101" s="109"/>
      <c r="Z101" s="110"/>
      <c r="AB101" s="108"/>
      <c r="AC101" s="108"/>
      <c r="AD101" s="109"/>
      <c r="AE101" s="109"/>
      <c r="AF101" s="109"/>
      <c r="AG101" s="109"/>
      <c r="AH101" s="109"/>
      <c r="AI101" s="110"/>
      <c r="AK101" s="108"/>
      <c r="AL101" s="108"/>
      <c r="AM101" s="109"/>
      <c r="AN101" s="109"/>
      <c r="AO101" s="109"/>
      <c r="AP101" s="109"/>
      <c r="AQ101" s="109"/>
      <c r="AR101" s="110"/>
      <c r="AT101" s="108"/>
      <c r="AU101" s="108"/>
      <c r="AV101" s="109"/>
      <c r="AW101" s="109"/>
      <c r="AX101" s="109"/>
      <c r="AY101" s="109"/>
      <c r="AZ101" s="109"/>
      <c r="BA101" s="110"/>
      <c r="BC101" s="108"/>
      <c r="BD101" s="108"/>
      <c r="BE101" s="109"/>
      <c r="BF101" s="109"/>
      <c r="BG101" s="109"/>
      <c r="BH101" s="109"/>
      <c r="BI101" s="109"/>
      <c r="BJ101" s="110"/>
      <c r="BL101" s="108"/>
      <c r="BM101" s="108"/>
      <c r="BN101" s="109"/>
      <c r="BO101" s="109"/>
      <c r="BP101" s="109"/>
      <c r="BQ101" s="109"/>
      <c r="BR101" s="109"/>
      <c r="BS101" s="110"/>
      <c r="BU101" s="108"/>
      <c r="BV101" s="108"/>
      <c r="BW101" s="109"/>
      <c r="BX101" s="109"/>
      <c r="BY101" s="109"/>
      <c r="BZ101" s="109"/>
      <c r="CA101" s="109"/>
      <c r="CB101" s="110"/>
      <c r="CD101" s="108"/>
      <c r="CE101" s="108"/>
      <c r="CF101" s="109"/>
      <c r="CG101" s="109"/>
      <c r="CH101" s="109"/>
      <c r="CI101" s="109"/>
      <c r="CJ101" s="109"/>
      <c r="CK101" s="110"/>
    </row>
    <row r="102" spans="1:89" s="132" customFormat="1" ht="20.25" customHeight="1">
      <c r="A102" s="551" t="str">
        <f>$A$22</f>
        <v>عدد أيام</v>
      </c>
      <c r="B102" s="552"/>
      <c r="C102" s="552"/>
      <c r="D102" s="552"/>
      <c r="E102" s="547" t="str">
        <f>$E$22</f>
        <v>الدرجة المستحقة</v>
      </c>
      <c r="F102" s="545" t="str">
        <f>$F$22</f>
        <v>نسبة الحضور</v>
      </c>
      <c r="G102" s="545" t="str">
        <f>$G$22</f>
        <v>ملحوظات</v>
      </c>
      <c r="H102" s="548"/>
      <c r="J102" s="551" t="str">
        <f>$A$22</f>
        <v>عدد أيام</v>
      </c>
      <c r="K102" s="552"/>
      <c r="L102" s="552"/>
      <c r="M102" s="552"/>
      <c r="N102" s="547" t="str">
        <f>$E$22</f>
        <v>الدرجة المستحقة</v>
      </c>
      <c r="O102" s="545" t="str">
        <f>$F$22</f>
        <v>نسبة الحضور</v>
      </c>
      <c r="P102" s="545" t="str">
        <f>$G$22</f>
        <v>ملحوظات</v>
      </c>
      <c r="Q102" s="548"/>
      <c r="S102" s="551" t="str">
        <f>$A$22</f>
        <v>عدد أيام</v>
      </c>
      <c r="T102" s="552"/>
      <c r="U102" s="552"/>
      <c r="V102" s="552"/>
      <c r="W102" s="547" t="str">
        <f>$E$22</f>
        <v>الدرجة المستحقة</v>
      </c>
      <c r="X102" s="545" t="str">
        <f>$F$22</f>
        <v>نسبة الحضور</v>
      </c>
      <c r="Y102" s="545" t="str">
        <f>$G$22</f>
        <v>ملحوظات</v>
      </c>
      <c r="Z102" s="548"/>
      <c r="AB102" s="551" t="str">
        <f>$A$22</f>
        <v>عدد أيام</v>
      </c>
      <c r="AC102" s="552"/>
      <c r="AD102" s="552"/>
      <c r="AE102" s="552"/>
      <c r="AF102" s="547" t="str">
        <f>$E$22</f>
        <v>الدرجة المستحقة</v>
      </c>
      <c r="AG102" s="545" t="str">
        <f>$F$22</f>
        <v>نسبة الحضور</v>
      </c>
      <c r="AH102" s="545" t="str">
        <f>$G$22</f>
        <v>ملحوظات</v>
      </c>
      <c r="AI102" s="548"/>
      <c r="AK102" s="551" t="str">
        <f>$A$22</f>
        <v>عدد أيام</v>
      </c>
      <c r="AL102" s="552"/>
      <c r="AM102" s="552"/>
      <c r="AN102" s="552"/>
      <c r="AO102" s="547" t="str">
        <f>$E$22</f>
        <v>الدرجة المستحقة</v>
      </c>
      <c r="AP102" s="545" t="str">
        <f>$F$22</f>
        <v>نسبة الحضور</v>
      </c>
      <c r="AQ102" s="545" t="str">
        <f>$G$22</f>
        <v>ملحوظات</v>
      </c>
      <c r="AR102" s="548"/>
      <c r="AT102" s="551" t="str">
        <f>$A$22</f>
        <v>عدد أيام</v>
      </c>
      <c r="AU102" s="552"/>
      <c r="AV102" s="552"/>
      <c r="AW102" s="552"/>
      <c r="AX102" s="547" t="str">
        <f>$E$22</f>
        <v>الدرجة المستحقة</v>
      </c>
      <c r="AY102" s="545" t="str">
        <f>$F$22</f>
        <v>نسبة الحضور</v>
      </c>
      <c r="AZ102" s="545" t="str">
        <f>$G$22</f>
        <v>ملحوظات</v>
      </c>
      <c r="BA102" s="548"/>
      <c r="BC102" s="551" t="str">
        <f>$A$22</f>
        <v>عدد أيام</v>
      </c>
      <c r="BD102" s="552"/>
      <c r="BE102" s="552"/>
      <c r="BF102" s="552"/>
      <c r="BG102" s="547" t="str">
        <f>$E$22</f>
        <v>الدرجة المستحقة</v>
      </c>
      <c r="BH102" s="545" t="str">
        <f>$F$22</f>
        <v>نسبة الحضور</v>
      </c>
      <c r="BI102" s="545" t="str">
        <f>$G$22</f>
        <v>ملحوظات</v>
      </c>
      <c r="BJ102" s="548"/>
      <c r="BL102" s="551" t="str">
        <f>$A$22</f>
        <v>عدد أيام</v>
      </c>
      <c r="BM102" s="552"/>
      <c r="BN102" s="552"/>
      <c r="BO102" s="552"/>
      <c r="BP102" s="547" t="str">
        <f>$E$22</f>
        <v>الدرجة المستحقة</v>
      </c>
      <c r="BQ102" s="545" t="str">
        <f>$F$22</f>
        <v>نسبة الحضور</v>
      </c>
      <c r="BR102" s="545" t="str">
        <f>$G$22</f>
        <v>ملحوظات</v>
      </c>
      <c r="BS102" s="548"/>
      <c r="BU102" s="551" t="str">
        <f>$A$22</f>
        <v>عدد أيام</v>
      </c>
      <c r="BV102" s="552"/>
      <c r="BW102" s="552"/>
      <c r="BX102" s="552"/>
      <c r="BY102" s="547" t="str">
        <f>$E$22</f>
        <v>الدرجة المستحقة</v>
      </c>
      <c r="BZ102" s="545" t="str">
        <f>$F$22</f>
        <v>نسبة الحضور</v>
      </c>
      <c r="CA102" s="545" t="str">
        <f>$G$22</f>
        <v>ملحوظات</v>
      </c>
      <c r="CB102" s="548"/>
      <c r="CD102" s="551" t="str">
        <f>$A$22</f>
        <v>عدد أيام</v>
      </c>
      <c r="CE102" s="552"/>
      <c r="CF102" s="552"/>
      <c r="CG102" s="552"/>
      <c r="CH102" s="547" t="str">
        <f>$E$22</f>
        <v>الدرجة المستحقة</v>
      </c>
      <c r="CI102" s="545" t="str">
        <f>$F$22</f>
        <v>نسبة الحضور</v>
      </c>
      <c r="CJ102" s="545" t="str">
        <f>$G$22</f>
        <v>ملحوظات</v>
      </c>
      <c r="CK102" s="548"/>
    </row>
    <row r="103" spans="1:89" s="132" customFormat="1" ht="37.5" customHeight="1">
      <c r="A103" s="133" t="str">
        <f>$A$23</f>
        <v>الدراسة الفعلية</v>
      </c>
      <c r="B103" s="139" t="str">
        <f>$B$23</f>
        <v>حضور الطالب/ة</v>
      </c>
      <c r="C103" s="139" t="str">
        <f>$C$23</f>
        <v>الغياب بعذر</v>
      </c>
      <c r="D103" s="134" t="str">
        <f>$D$23</f>
        <v>الغياب بدون عذر</v>
      </c>
      <c r="E103" s="546"/>
      <c r="F103" s="546"/>
      <c r="G103" s="546"/>
      <c r="H103" s="549"/>
      <c r="J103" s="133" t="str">
        <f>$A$23</f>
        <v>الدراسة الفعلية</v>
      </c>
      <c r="K103" s="139" t="str">
        <f>$B$23</f>
        <v>حضور الطالب/ة</v>
      </c>
      <c r="L103" s="139" t="str">
        <f>$C$23</f>
        <v>الغياب بعذر</v>
      </c>
      <c r="M103" s="134" t="str">
        <f>$D$23</f>
        <v>الغياب بدون عذر</v>
      </c>
      <c r="N103" s="546"/>
      <c r="O103" s="546"/>
      <c r="P103" s="546"/>
      <c r="Q103" s="549"/>
      <c r="S103" s="133" t="str">
        <f>$A$23</f>
        <v>الدراسة الفعلية</v>
      </c>
      <c r="T103" s="139" t="str">
        <f>$B$23</f>
        <v>حضور الطالب/ة</v>
      </c>
      <c r="U103" s="139" t="str">
        <f>$C$23</f>
        <v>الغياب بعذر</v>
      </c>
      <c r="V103" s="134" t="str">
        <f>$D$23</f>
        <v>الغياب بدون عذر</v>
      </c>
      <c r="W103" s="546"/>
      <c r="X103" s="546"/>
      <c r="Y103" s="546"/>
      <c r="Z103" s="549"/>
      <c r="AB103" s="133" t="str">
        <f>$A$23</f>
        <v>الدراسة الفعلية</v>
      </c>
      <c r="AC103" s="139" t="str">
        <f>$B$23</f>
        <v>حضور الطالب/ة</v>
      </c>
      <c r="AD103" s="139" t="str">
        <f>$C$23</f>
        <v>الغياب بعذر</v>
      </c>
      <c r="AE103" s="134" t="str">
        <f>$D$23</f>
        <v>الغياب بدون عذر</v>
      </c>
      <c r="AF103" s="546"/>
      <c r="AG103" s="546"/>
      <c r="AH103" s="546"/>
      <c r="AI103" s="549"/>
      <c r="AK103" s="133" t="str">
        <f>$A$23</f>
        <v>الدراسة الفعلية</v>
      </c>
      <c r="AL103" s="139" t="str">
        <f>$B$23</f>
        <v>حضور الطالب/ة</v>
      </c>
      <c r="AM103" s="139" t="str">
        <f>$C$23</f>
        <v>الغياب بعذر</v>
      </c>
      <c r="AN103" s="134" t="str">
        <f>$D$23</f>
        <v>الغياب بدون عذر</v>
      </c>
      <c r="AO103" s="546"/>
      <c r="AP103" s="546"/>
      <c r="AQ103" s="546"/>
      <c r="AR103" s="549"/>
      <c r="AT103" s="133" t="str">
        <f>$A$23</f>
        <v>الدراسة الفعلية</v>
      </c>
      <c r="AU103" s="139" t="str">
        <f>$B$23</f>
        <v>حضور الطالب/ة</v>
      </c>
      <c r="AV103" s="139" t="str">
        <f>$C$23</f>
        <v>الغياب بعذر</v>
      </c>
      <c r="AW103" s="134" t="str">
        <f>$D$23</f>
        <v>الغياب بدون عذر</v>
      </c>
      <c r="AX103" s="546"/>
      <c r="AY103" s="546"/>
      <c r="AZ103" s="546"/>
      <c r="BA103" s="549"/>
      <c r="BC103" s="133" t="str">
        <f>$A$23</f>
        <v>الدراسة الفعلية</v>
      </c>
      <c r="BD103" s="139" t="str">
        <f>$B$23</f>
        <v>حضور الطالب/ة</v>
      </c>
      <c r="BE103" s="139" t="str">
        <f>$C$23</f>
        <v>الغياب بعذر</v>
      </c>
      <c r="BF103" s="134" t="str">
        <f>$D$23</f>
        <v>الغياب بدون عذر</v>
      </c>
      <c r="BG103" s="546"/>
      <c r="BH103" s="546"/>
      <c r="BI103" s="546"/>
      <c r="BJ103" s="549"/>
      <c r="BL103" s="133" t="str">
        <f>$A$23</f>
        <v>الدراسة الفعلية</v>
      </c>
      <c r="BM103" s="139" t="str">
        <f>$B$23</f>
        <v>حضور الطالب/ة</v>
      </c>
      <c r="BN103" s="139" t="str">
        <f>$C$23</f>
        <v>الغياب بعذر</v>
      </c>
      <c r="BO103" s="134" t="str">
        <f>$D$23</f>
        <v>الغياب بدون عذر</v>
      </c>
      <c r="BP103" s="546"/>
      <c r="BQ103" s="546"/>
      <c r="BR103" s="546"/>
      <c r="BS103" s="549"/>
      <c r="BU103" s="133" t="str">
        <f>$A$23</f>
        <v>الدراسة الفعلية</v>
      </c>
      <c r="BV103" s="139" t="str">
        <f>$B$23</f>
        <v>حضور الطالب/ة</v>
      </c>
      <c r="BW103" s="139" t="str">
        <f>$C$23</f>
        <v>الغياب بعذر</v>
      </c>
      <c r="BX103" s="134" t="str">
        <f>$D$23</f>
        <v>الغياب بدون عذر</v>
      </c>
      <c r="BY103" s="546"/>
      <c r="BZ103" s="546"/>
      <c r="CA103" s="546"/>
      <c r="CB103" s="549"/>
      <c r="CD103" s="133" t="str">
        <f>$A$23</f>
        <v>الدراسة الفعلية</v>
      </c>
      <c r="CE103" s="139" t="str">
        <f>$B$23</f>
        <v>حضور الطالب/ة</v>
      </c>
      <c r="CF103" s="139" t="str">
        <f>$C$23</f>
        <v>الغياب بعذر</v>
      </c>
      <c r="CG103" s="134" t="str">
        <f>$D$23</f>
        <v>الغياب بدون عذر</v>
      </c>
      <c r="CH103" s="546"/>
      <c r="CI103" s="546"/>
      <c r="CJ103" s="546"/>
      <c r="CK103" s="549"/>
    </row>
    <row r="104" spans="1:89" s="177" customFormat="1" ht="28.5" customHeight="1" thickBot="1">
      <c r="A104" s="172">
        <f>'الحضور 5 درجات'!$BN29</f>
        <v>0</v>
      </c>
      <c r="B104" s="173">
        <f>'الحضور 5 درجات'!$BJ29</f>
        <v>0</v>
      </c>
      <c r="C104" s="173">
        <f>'الحضور 5 درجات'!$BK29</f>
        <v>0</v>
      </c>
      <c r="D104" s="71">
        <f>'الحضور 5 درجات'!$BL29</f>
        <v>0</v>
      </c>
      <c r="E104" s="173" t="str">
        <f>'الحضور 5 درجات'!$BP29</f>
        <v>0</v>
      </c>
      <c r="F104" s="222" t="str">
        <f>IF(A104&gt;0,(B104/A104),"0")</f>
        <v>0</v>
      </c>
      <c r="G104" s="586" t="str">
        <f>'الحضور 5 درجات'!$BQ29</f>
        <v>0</v>
      </c>
      <c r="H104" s="287"/>
      <c r="J104" s="172">
        <f>'الحضور 5 درجات'!$BN30</f>
        <v>0</v>
      </c>
      <c r="K104" s="173">
        <f>'الحضور 5 درجات'!$BJ30</f>
        <v>0</v>
      </c>
      <c r="L104" s="173">
        <f>'الحضور 5 درجات'!$BK30</f>
        <v>0</v>
      </c>
      <c r="M104" s="71">
        <f>'الحضور 5 درجات'!$BL30</f>
        <v>0</v>
      </c>
      <c r="N104" s="173" t="str">
        <f>'الحضور 5 درجات'!$BP30</f>
        <v>0</v>
      </c>
      <c r="O104" s="222" t="str">
        <f>IF(J104&gt;0,(K104/J104),"0")</f>
        <v>0</v>
      </c>
      <c r="P104" s="586" t="str">
        <f>'الحضور 5 درجات'!$BQ30</f>
        <v>0</v>
      </c>
      <c r="Q104" s="287"/>
      <c r="S104" s="172">
        <f>'الحضور 5 درجات'!$BN31</f>
        <v>0</v>
      </c>
      <c r="T104" s="173">
        <f>'الحضور 5 درجات'!$BJ31</f>
        <v>0</v>
      </c>
      <c r="U104" s="173">
        <f>'الحضور 5 درجات'!$BK31</f>
        <v>0</v>
      </c>
      <c r="V104" s="71">
        <f>'الحضور 5 درجات'!$BL31</f>
        <v>0</v>
      </c>
      <c r="W104" s="173" t="str">
        <f>'الحضور 5 درجات'!$BP31</f>
        <v>0</v>
      </c>
      <c r="X104" s="222" t="str">
        <f>IF(S104&gt;0,(T104/S104),"0")</f>
        <v>0</v>
      </c>
      <c r="Y104" s="586" t="str">
        <f>'الحضور 5 درجات'!$BQ31</f>
        <v>0</v>
      </c>
      <c r="Z104" s="287"/>
      <c r="AB104" s="172">
        <f>'الحضور 5 درجات'!$BN32</f>
        <v>0</v>
      </c>
      <c r="AC104" s="173">
        <f>'الحضور 5 درجات'!$BJ32</f>
        <v>0</v>
      </c>
      <c r="AD104" s="173">
        <f>'الحضور 5 درجات'!$BK32</f>
        <v>0</v>
      </c>
      <c r="AE104" s="71">
        <f>'الحضور 5 درجات'!$BL32</f>
        <v>0</v>
      </c>
      <c r="AF104" s="173" t="str">
        <f>'الحضور 5 درجات'!$BP32</f>
        <v>0</v>
      </c>
      <c r="AG104" s="222" t="str">
        <f>IF(AB104&gt;0,(AC104/AB104),"0")</f>
        <v>0</v>
      </c>
      <c r="AH104" s="586" t="str">
        <f>'الحضور 5 درجات'!$BQ32</f>
        <v>0</v>
      </c>
      <c r="AI104" s="287"/>
      <c r="AK104" s="172">
        <f>'الحضور 5 درجات'!$BN33</f>
        <v>0</v>
      </c>
      <c r="AL104" s="173">
        <f>'الحضور 5 درجات'!$BJ33</f>
        <v>0</v>
      </c>
      <c r="AM104" s="173">
        <f>'الحضور 5 درجات'!$BK33</f>
        <v>0</v>
      </c>
      <c r="AN104" s="71">
        <f>'الحضور 5 درجات'!$BL33</f>
        <v>0</v>
      </c>
      <c r="AO104" s="173" t="str">
        <f>'الحضور 5 درجات'!$BP33</f>
        <v>0</v>
      </c>
      <c r="AP104" s="222" t="str">
        <f>IF(AK104&gt;0,(AL104/AK104),"0")</f>
        <v>0</v>
      </c>
      <c r="AQ104" s="586" t="str">
        <f>'الحضور 5 درجات'!$BQ33</f>
        <v>0</v>
      </c>
      <c r="AR104" s="287"/>
      <c r="AT104" s="172">
        <f>'الحضور 5 درجات'!$BN34</f>
        <v>0</v>
      </c>
      <c r="AU104" s="173">
        <f>'الحضور 5 درجات'!$BJ34</f>
        <v>0</v>
      </c>
      <c r="AV104" s="173">
        <f>'الحضور 5 درجات'!$BK34</f>
        <v>0</v>
      </c>
      <c r="AW104" s="71">
        <f>'الحضور 5 درجات'!$BL34</f>
        <v>0</v>
      </c>
      <c r="AX104" s="173" t="str">
        <f>'الحضور 5 درجات'!$BP34</f>
        <v>0</v>
      </c>
      <c r="AY104" s="222" t="str">
        <f>IF(AT104&gt;0,(AU104/AT104),"0")</f>
        <v>0</v>
      </c>
      <c r="AZ104" s="586" t="str">
        <f>'الحضور 5 درجات'!$BQ34</f>
        <v>0</v>
      </c>
      <c r="BA104" s="287"/>
      <c r="BC104" s="172">
        <f>'الحضور 5 درجات'!$BN35</f>
        <v>0</v>
      </c>
      <c r="BD104" s="173">
        <f>'الحضور 5 درجات'!$BJ35</f>
        <v>0</v>
      </c>
      <c r="BE104" s="173">
        <f>'الحضور 5 درجات'!$BK35</f>
        <v>0</v>
      </c>
      <c r="BF104" s="71">
        <f>'الحضور 5 درجات'!$BL35</f>
        <v>0</v>
      </c>
      <c r="BG104" s="173" t="str">
        <f>'الحضور 5 درجات'!$BP35</f>
        <v>0</v>
      </c>
      <c r="BH104" s="222" t="str">
        <f>IF(BC104&gt;0,(BD104/BC104),"0")</f>
        <v>0</v>
      </c>
      <c r="BI104" s="586" t="str">
        <f>'الحضور 5 درجات'!$BQ35</f>
        <v>0</v>
      </c>
      <c r="BJ104" s="287"/>
      <c r="BL104" s="172">
        <f>'الحضور 5 درجات'!$BN36</f>
        <v>0</v>
      </c>
      <c r="BM104" s="173">
        <f>'الحضور 5 درجات'!$BJ36</f>
        <v>0</v>
      </c>
      <c r="BN104" s="173">
        <f>'الحضور 5 درجات'!$BK36</f>
        <v>0</v>
      </c>
      <c r="BO104" s="71">
        <f>'الحضور 5 درجات'!$BL36</f>
        <v>0</v>
      </c>
      <c r="BP104" s="173" t="str">
        <f>'الحضور 5 درجات'!$BP36</f>
        <v>0</v>
      </c>
      <c r="BQ104" s="222" t="str">
        <f>IF(BL104&gt;0,(BM104/BL104),"0")</f>
        <v>0</v>
      </c>
      <c r="BR104" s="586" t="str">
        <f>'الحضور 5 درجات'!$BQ36</f>
        <v>0</v>
      </c>
      <c r="BS104" s="287"/>
      <c r="BU104" s="172">
        <f>'الحضور 5 درجات'!$BN37</f>
        <v>0</v>
      </c>
      <c r="BV104" s="173">
        <f>'الحضور 5 درجات'!$BJ37</f>
        <v>0</v>
      </c>
      <c r="BW104" s="173">
        <f>'الحضور 5 درجات'!$BK37</f>
        <v>0</v>
      </c>
      <c r="BX104" s="71">
        <f>'الحضور 5 درجات'!$BL37</f>
        <v>0</v>
      </c>
      <c r="BY104" s="173" t="str">
        <f>'الحضور 5 درجات'!$BP37</f>
        <v>0</v>
      </c>
      <c r="BZ104" s="222" t="str">
        <f>IF(BU104&gt;0,(BV104/BU104),"0")</f>
        <v>0</v>
      </c>
      <c r="CA104" s="586" t="str">
        <f>'الحضور 5 درجات'!$BQ37</f>
        <v>0</v>
      </c>
      <c r="CB104" s="287"/>
      <c r="CD104" s="172">
        <f>'الحضور 5 درجات'!$BN38</f>
        <v>0</v>
      </c>
      <c r="CE104" s="173">
        <f>'الحضور 5 درجات'!$BJ38</f>
        <v>0</v>
      </c>
      <c r="CF104" s="173">
        <f>'الحضور 5 درجات'!$BK38</f>
        <v>0</v>
      </c>
      <c r="CG104" s="71">
        <f>'الحضور 5 درجات'!$BL38</f>
        <v>0</v>
      </c>
      <c r="CH104" s="173" t="str">
        <f>'الحضور 5 درجات'!$BP38</f>
        <v>0</v>
      </c>
      <c r="CI104" s="222" t="str">
        <f>IF(CD104&gt;0,(CE104/CD104),"0")</f>
        <v>0</v>
      </c>
      <c r="CJ104" s="586" t="str">
        <f>'الحضور 5 درجات'!$BQ38</f>
        <v>0</v>
      </c>
      <c r="CK104" s="287"/>
    </row>
    <row r="105" spans="1:89" ht="6.75" customHeight="1" thickBot="1">
      <c r="A105" s="116"/>
      <c r="B105" s="116"/>
      <c r="C105" s="116"/>
      <c r="D105" s="17"/>
      <c r="E105" s="17"/>
      <c r="F105" s="17"/>
      <c r="G105" s="17"/>
      <c r="H105" s="17"/>
      <c r="J105" s="116"/>
      <c r="K105" s="116"/>
      <c r="L105" s="116"/>
      <c r="M105" s="17"/>
      <c r="N105" s="17"/>
      <c r="O105" s="17"/>
      <c r="P105" s="17"/>
      <c r="Q105" s="17"/>
      <c r="S105" s="116"/>
      <c r="T105" s="116"/>
      <c r="U105" s="116"/>
      <c r="V105" s="17"/>
      <c r="W105" s="17"/>
      <c r="X105" s="17"/>
      <c r="Y105" s="17"/>
      <c r="Z105" s="17"/>
      <c r="AB105" s="116"/>
      <c r="AC105" s="116"/>
      <c r="AD105" s="116"/>
      <c r="AE105" s="17"/>
      <c r="AF105" s="17"/>
      <c r="AG105" s="17"/>
      <c r="AH105" s="17"/>
      <c r="AI105" s="17"/>
      <c r="AK105" s="116"/>
      <c r="AL105" s="116"/>
      <c r="AM105" s="116"/>
      <c r="AN105" s="17"/>
      <c r="AO105" s="17"/>
      <c r="AP105" s="17"/>
      <c r="AQ105" s="17"/>
      <c r="AR105" s="17"/>
      <c r="AT105" s="116"/>
      <c r="AU105" s="116"/>
      <c r="AV105" s="116"/>
      <c r="AW105" s="17"/>
      <c r="AX105" s="17"/>
      <c r="AY105" s="17"/>
      <c r="AZ105" s="17"/>
      <c r="BA105" s="17"/>
      <c r="BC105" s="116"/>
      <c r="BD105" s="116"/>
      <c r="BE105" s="116"/>
      <c r="BF105" s="17"/>
      <c r="BG105" s="17"/>
      <c r="BH105" s="17"/>
      <c r="BI105" s="17"/>
      <c r="BJ105" s="17"/>
      <c r="BL105" s="116"/>
      <c r="BM105" s="116"/>
      <c r="BN105" s="116"/>
      <c r="BO105" s="17"/>
      <c r="BP105" s="17"/>
      <c r="BQ105" s="17"/>
      <c r="BR105" s="17"/>
      <c r="BS105" s="17"/>
      <c r="BU105" s="116"/>
      <c r="BV105" s="116"/>
      <c r="BW105" s="116"/>
      <c r="BX105" s="17"/>
      <c r="BY105" s="17"/>
      <c r="BZ105" s="17"/>
      <c r="CA105" s="17"/>
      <c r="CB105" s="17"/>
      <c r="CD105" s="116"/>
      <c r="CE105" s="116"/>
      <c r="CF105" s="116"/>
      <c r="CG105" s="17"/>
      <c r="CH105" s="17"/>
      <c r="CI105" s="17"/>
      <c r="CJ105" s="17"/>
      <c r="CK105" s="17"/>
    </row>
    <row r="106" spans="1:89" ht="18.75" thickTop="1">
      <c r="A106" s="531" t="str">
        <f>$A$26</f>
        <v>معلم/ة المادة</v>
      </c>
      <c r="B106" s="532"/>
      <c r="C106" s="533"/>
      <c r="D106" s="116"/>
      <c r="E106" s="116"/>
      <c r="F106" s="531" t="str">
        <f>$F$26</f>
        <v>مدير/ة المدرسة</v>
      </c>
      <c r="G106" s="532"/>
      <c r="H106" s="533"/>
      <c r="J106" s="531" t="str">
        <f>$A$26</f>
        <v>معلم/ة المادة</v>
      </c>
      <c r="K106" s="532"/>
      <c r="L106" s="533"/>
      <c r="M106" s="116"/>
      <c r="N106" s="116"/>
      <c r="O106" s="531" t="str">
        <f>$F$26</f>
        <v>مدير/ة المدرسة</v>
      </c>
      <c r="P106" s="532"/>
      <c r="Q106" s="533"/>
      <c r="S106" s="531" t="str">
        <f>$A$26</f>
        <v>معلم/ة المادة</v>
      </c>
      <c r="T106" s="532"/>
      <c r="U106" s="533"/>
      <c r="V106" s="116"/>
      <c r="W106" s="116"/>
      <c r="X106" s="531" t="str">
        <f>$F$26</f>
        <v>مدير/ة المدرسة</v>
      </c>
      <c r="Y106" s="532"/>
      <c r="Z106" s="533"/>
      <c r="AB106" s="531" t="str">
        <f>$A$26</f>
        <v>معلم/ة المادة</v>
      </c>
      <c r="AC106" s="532"/>
      <c r="AD106" s="533"/>
      <c r="AE106" s="116"/>
      <c r="AF106" s="116"/>
      <c r="AG106" s="531" t="str">
        <f>$F$26</f>
        <v>مدير/ة المدرسة</v>
      </c>
      <c r="AH106" s="532"/>
      <c r="AI106" s="533"/>
      <c r="AK106" s="531" t="str">
        <f>$A$26</f>
        <v>معلم/ة المادة</v>
      </c>
      <c r="AL106" s="532"/>
      <c r="AM106" s="533"/>
      <c r="AN106" s="116"/>
      <c r="AO106" s="116"/>
      <c r="AP106" s="531" t="str">
        <f>$F$26</f>
        <v>مدير/ة المدرسة</v>
      </c>
      <c r="AQ106" s="532"/>
      <c r="AR106" s="533"/>
      <c r="AT106" s="531" t="str">
        <f>$A$26</f>
        <v>معلم/ة المادة</v>
      </c>
      <c r="AU106" s="532"/>
      <c r="AV106" s="533"/>
      <c r="AW106" s="116"/>
      <c r="AX106" s="116"/>
      <c r="AY106" s="531" t="str">
        <f>$F$26</f>
        <v>مدير/ة المدرسة</v>
      </c>
      <c r="AZ106" s="532"/>
      <c r="BA106" s="533"/>
      <c r="BC106" s="531" t="str">
        <f>$A$26</f>
        <v>معلم/ة المادة</v>
      </c>
      <c r="BD106" s="532"/>
      <c r="BE106" s="533"/>
      <c r="BF106" s="116"/>
      <c r="BG106" s="116"/>
      <c r="BH106" s="531" t="str">
        <f>$F$26</f>
        <v>مدير/ة المدرسة</v>
      </c>
      <c r="BI106" s="532"/>
      <c r="BJ106" s="533"/>
      <c r="BL106" s="531" t="str">
        <f>$A$26</f>
        <v>معلم/ة المادة</v>
      </c>
      <c r="BM106" s="532"/>
      <c r="BN106" s="533"/>
      <c r="BO106" s="116"/>
      <c r="BP106" s="116"/>
      <c r="BQ106" s="531" t="str">
        <f>$F$26</f>
        <v>مدير/ة المدرسة</v>
      </c>
      <c r="BR106" s="532"/>
      <c r="BS106" s="533"/>
      <c r="BU106" s="531" t="str">
        <f>$A$26</f>
        <v>معلم/ة المادة</v>
      </c>
      <c r="BV106" s="532"/>
      <c r="BW106" s="533"/>
      <c r="BX106" s="116"/>
      <c r="BY106" s="116"/>
      <c r="BZ106" s="531" t="str">
        <f>$F$26</f>
        <v>مدير/ة المدرسة</v>
      </c>
      <c r="CA106" s="532"/>
      <c r="CB106" s="533"/>
      <c r="CD106" s="531" t="str">
        <f>$A$26</f>
        <v>معلم/ة المادة</v>
      </c>
      <c r="CE106" s="532"/>
      <c r="CF106" s="533"/>
      <c r="CG106" s="116"/>
      <c r="CH106" s="116"/>
      <c r="CI106" s="531" t="str">
        <f>$F$26</f>
        <v>مدير/ة المدرسة</v>
      </c>
      <c r="CJ106" s="532"/>
      <c r="CK106" s="533"/>
    </row>
    <row r="107" spans="1:89" ht="14.25" customHeight="1">
      <c r="A107" s="122"/>
      <c r="B107" s="92"/>
      <c r="C107" s="123"/>
      <c r="D107" s="116"/>
      <c r="E107" s="116"/>
      <c r="F107" s="122"/>
      <c r="G107" s="92"/>
      <c r="H107" s="123"/>
      <c r="J107" s="122"/>
      <c r="K107" s="92"/>
      <c r="L107" s="123"/>
      <c r="M107" s="116"/>
      <c r="N107" s="116"/>
      <c r="O107" s="122"/>
      <c r="P107" s="92"/>
      <c r="Q107" s="123"/>
      <c r="S107" s="122"/>
      <c r="T107" s="92"/>
      <c r="U107" s="123"/>
      <c r="V107" s="116"/>
      <c r="W107" s="116"/>
      <c r="X107" s="122"/>
      <c r="Y107" s="92"/>
      <c r="Z107" s="123"/>
      <c r="AB107" s="122"/>
      <c r="AC107" s="92"/>
      <c r="AD107" s="123"/>
      <c r="AE107" s="116"/>
      <c r="AF107" s="116"/>
      <c r="AG107" s="122"/>
      <c r="AH107" s="92"/>
      <c r="AI107" s="123"/>
      <c r="AK107" s="122"/>
      <c r="AL107" s="92"/>
      <c r="AM107" s="123"/>
      <c r="AN107" s="116"/>
      <c r="AO107" s="116"/>
      <c r="AP107" s="122"/>
      <c r="AQ107" s="92"/>
      <c r="AR107" s="123"/>
      <c r="AT107" s="122"/>
      <c r="AU107" s="92"/>
      <c r="AV107" s="123"/>
      <c r="AW107" s="116"/>
      <c r="AX107" s="116"/>
      <c r="AY107" s="122"/>
      <c r="AZ107" s="92"/>
      <c r="BA107" s="123"/>
      <c r="BC107" s="122"/>
      <c r="BD107" s="92"/>
      <c r="BE107" s="123"/>
      <c r="BF107" s="116"/>
      <c r="BG107" s="116"/>
      <c r="BH107" s="122"/>
      <c r="BI107" s="92"/>
      <c r="BJ107" s="123"/>
      <c r="BL107" s="122"/>
      <c r="BM107" s="92"/>
      <c r="BN107" s="123"/>
      <c r="BO107" s="116"/>
      <c r="BP107" s="116"/>
      <c r="BQ107" s="122"/>
      <c r="BR107" s="92"/>
      <c r="BS107" s="123"/>
      <c r="BU107" s="122"/>
      <c r="BV107" s="92"/>
      <c r="BW107" s="123"/>
      <c r="BX107" s="116"/>
      <c r="BY107" s="116"/>
      <c r="BZ107" s="122"/>
      <c r="CA107" s="92"/>
      <c r="CB107" s="123"/>
      <c r="CD107" s="122"/>
      <c r="CE107" s="92"/>
      <c r="CF107" s="123"/>
      <c r="CG107" s="116"/>
      <c r="CH107" s="116"/>
      <c r="CI107" s="122"/>
      <c r="CJ107" s="92"/>
      <c r="CK107" s="123"/>
    </row>
    <row r="108" spans="1:89" ht="18.75" thickBot="1">
      <c r="A108" s="539">
        <f>$A$28</f>
        <v>0</v>
      </c>
      <c r="B108" s="540"/>
      <c r="C108" s="541"/>
      <c r="D108" s="116"/>
      <c r="E108" s="116"/>
      <c r="F108" s="539">
        <f>$F$28</f>
        <v>0</v>
      </c>
      <c r="G108" s="540"/>
      <c r="H108" s="541"/>
      <c r="J108" s="539">
        <f>$A$28</f>
        <v>0</v>
      </c>
      <c r="K108" s="540"/>
      <c r="L108" s="541"/>
      <c r="M108" s="116"/>
      <c r="N108" s="116"/>
      <c r="O108" s="539">
        <f>$F$28</f>
        <v>0</v>
      </c>
      <c r="P108" s="540"/>
      <c r="Q108" s="541"/>
      <c r="S108" s="539">
        <f>$A$28</f>
        <v>0</v>
      </c>
      <c r="T108" s="540"/>
      <c r="U108" s="541"/>
      <c r="V108" s="116"/>
      <c r="W108" s="116"/>
      <c r="X108" s="539">
        <f>$F$28</f>
        <v>0</v>
      </c>
      <c r="Y108" s="540"/>
      <c r="Z108" s="541"/>
      <c r="AB108" s="539">
        <f>$A$28</f>
        <v>0</v>
      </c>
      <c r="AC108" s="540"/>
      <c r="AD108" s="541"/>
      <c r="AE108" s="116"/>
      <c r="AF108" s="116"/>
      <c r="AG108" s="539">
        <f>$F$28</f>
        <v>0</v>
      </c>
      <c r="AH108" s="540"/>
      <c r="AI108" s="541"/>
      <c r="AK108" s="539">
        <f>$A$28</f>
        <v>0</v>
      </c>
      <c r="AL108" s="540"/>
      <c r="AM108" s="541"/>
      <c r="AN108" s="116"/>
      <c r="AO108" s="116"/>
      <c r="AP108" s="539">
        <f>$F$28</f>
        <v>0</v>
      </c>
      <c r="AQ108" s="540"/>
      <c r="AR108" s="541"/>
      <c r="AT108" s="539">
        <f>$A$28</f>
        <v>0</v>
      </c>
      <c r="AU108" s="540"/>
      <c r="AV108" s="541"/>
      <c r="AW108" s="116"/>
      <c r="AX108" s="116"/>
      <c r="AY108" s="539">
        <f>$F$28</f>
        <v>0</v>
      </c>
      <c r="AZ108" s="540"/>
      <c r="BA108" s="541"/>
      <c r="BC108" s="539">
        <f>$A$28</f>
        <v>0</v>
      </c>
      <c r="BD108" s="540"/>
      <c r="BE108" s="541"/>
      <c r="BF108" s="116"/>
      <c r="BG108" s="116"/>
      <c r="BH108" s="539">
        <f>$F$28</f>
        <v>0</v>
      </c>
      <c r="BI108" s="540"/>
      <c r="BJ108" s="541"/>
      <c r="BL108" s="539">
        <f>$A$28</f>
        <v>0</v>
      </c>
      <c r="BM108" s="540"/>
      <c r="BN108" s="541"/>
      <c r="BO108" s="116"/>
      <c r="BP108" s="116"/>
      <c r="BQ108" s="539">
        <f>$F$28</f>
        <v>0</v>
      </c>
      <c r="BR108" s="540"/>
      <c r="BS108" s="541"/>
      <c r="BU108" s="539">
        <f>$A$28</f>
        <v>0</v>
      </c>
      <c r="BV108" s="540"/>
      <c r="BW108" s="541"/>
      <c r="BX108" s="116"/>
      <c r="BY108" s="116"/>
      <c r="BZ108" s="539">
        <f>$F$28</f>
        <v>0</v>
      </c>
      <c r="CA108" s="540"/>
      <c r="CB108" s="541"/>
      <c r="CD108" s="539">
        <f>$A$28</f>
        <v>0</v>
      </c>
      <c r="CE108" s="540"/>
      <c r="CF108" s="541"/>
      <c r="CG108" s="116"/>
      <c r="CH108" s="116"/>
      <c r="CI108" s="539">
        <f>$F$28</f>
        <v>0</v>
      </c>
      <c r="CJ108" s="540"/>
      <c r="CK108" s="541"/>
    </row>
    <row r="109" spans="1:89" ht="14.25" customHeight="1" thickTop="1" thickBot="1">
      <c r="A109" s="138"/>
      <c r="B109" s="138"/>
      <c r="C109" s="138"/>
      <c r="D109" s="116"/>
      <c r="E109" s="116"/>
      <c r="F109" s="138"/>
      <c r="G109" s="138"/>
      <c r="H109" s="138"/>
      <c r="J109" s="138"/>
      <c r="K109" s="138"/>
      <c r="L109" s="138"/>
      <c r="M109" s="116"/>
      <c r="N109" s="116"/>
      <c r="O109" s="138"/>
      <c r="P109" s="138"/>
      <c r="Q109" s="138"/>
      <c r="S109" s="138"/>
      <c r="T109" s="138"/>
      <c r="U109" s="138"/>
      <c r="V109" s="116"/>
      <c r="W109" s="116"/>
      <c r="X109" s="138"/>
      <c r="Y109" s="138"/>
      <c r="Z109" s="138"/>
      <c r="AB109" s="138"/>
      <c r="AC109" s="138"/>
      <c r="AD109" s="138"/>
      <c r="AE109" s="116"/>
      <c r="AF109" s="116"/>
      <c r="AG109" s="138"/>
      <c r="AH109" s="138"/>
      <c r="AI109" s="138"/>
      <c r="AK109" s="138"/>
      <c r="AL109" s="138"/>
      <c r="AM109" s="138"/>
      <c r="AN109" s="116"/>
      <c r="AO109" s="116"/>
      <c r="AP109" s="138"/>
      <c r="AQ109" s="138"/>
      <c r="AR109" s="138"/>
      <c r="AT109" s="138"/>
      <c r="AU109" s="138"/>
      <c r="AV109" s="138"/>
      <c r="AW109" s="116"/>
      <c r="AX109" s="116"/>
      <c r="AY109" s="138"/>
      <c r="AZ109" s="138"/>
      <c r="BA109" s="138"/>
      <c r="BC109" s="138"/>
      <c r="BD109" s="138"/>
      <c r="BE109" s="138"/>
      <c r="BF109" s="116"/>
      <c r="BG109" s="116"/>
      <c r="BH109" s="138"/>
      <c r="BI109" s="138"/>
      <c r="BJ109" s="138"/>
      <c r="BL109" s="138"/>
      <c r="BM109" s="138"/>
      <c r="BN109" s="138"/>
      <c r="BO109" s="116"/>
      <c r="BP109" s="116"/>
      <c r="BQ109" s="138"/>
      <c r="BR109" s="138"/>
      <c r="BS109" s="138"/>
      <c r="BU109" s="138"/>
      <c r="BV109" s="138"/>
      <c r="BW109" s="138"/>
      <c r="BX109" s="116"/>
      <c r="BY109" s="116"/>
      <c r="BZ109" s="138"/>
      <c r="CA109" s="138"/>
      <c r="CB109" s="138"/>
      <c r="CD109" s="138"/>
      <c r="CE109" s="138"/>
      <c r="CF109" s="138"/>
      <c r="CG109" s="116"/>
      <c r="CH109" s="116"/>
      <c r="CI109" s="138"/>
      <c r="CJ109" s="138"/>
      <c r="CK109" s="138"/>
    </row>
    <row r="110" spans="1:89" ht="18">
      <c r="A110" s="522" t="str">
        <f>$A$30</f>
        <v>مرئيات ولي الأمر / والتوقيع بالعلم .</v>
      </c>
      <c r="B110" s="523"/>
      <c r="C110" s="523"/>
      <c r="D110" s="523"/>
      <c r="E110" s="523"/>
      <c r="F110" s="523"/>
      <c r="G110" s="523"/>
      <c r="H110" s="524"/>
      <c r="J110" s="522" t="str">
        <f>$A$30</f>
        <v>مرئيات ولي الأمر / والتوقيع بالعلم .</v>
      </c>
      <c r="K110" s="523"/>
      <c r="L110" s="523"/>
      <c r="M110" s="523"/>
      <c r="N110" s="523"/>
      <c r="O110" s="523"/>
      <c r="P110" s="523"/>
      <c r="Q110" s="524"/>
      <c r="S110" s="522" t="str">
        <f>$A$30</f>
        <v>مرئيات ولي الأمر / والتوقيع بالعلم .</v>
      </c>
      <c r="T110" s="523"/>
      <c r="U110" s="523"/>
      <c r="V110" s="523"/>
      <c r="W110" s="523"/>
      <c r="X110" s="523"/>
      <c r="Y110" s="523"/>
      <c r="Z110" s="524"/>
      <c r="AB110" s="522" t="str">
        <f>$A$30</f>
        <v>مرئيات ولي الأمر / والتوقيع بالعلم .</v>
      </c>
      <c r="AC110" s="523"/>
      <c r="AD110" s="523"/>
      <c r="AE110" s="523"/>
      <c r="AF110" s="523"/>
      <c r="AG110" s="523"/>
      <c r="AH110" s="523"/>
      <c r="AI110" s="524"/>
      <c r="AK110" s="522" t="str">
        <f>$A$30</f>
        <v>مرئيات ولي الأمر / والتوقيع بالعلم .</v>
      </c>
      <c r="AL110" s="523"/>
      <c r="AM110" s="523"/>
      <c r="AN110" s="523"/>
      <c r="AO110" s="523"/>
      <c r="AP110" s="523"/>
      <c r="AQ110" s="523"/>
      <c r="AR110" s="524"/>
      <c r="AT110" s="522" t="str">
        <f>$A$30</f>
        <v>مرئيات ولي الأمر / والتوقيع بالعلم .</v>
      </c>
      <c r="AU110" s="523"/>
      <c r="AV110" s="523"/>
      <c r="AW110" s="523"/>
      <c r="AX110" s="523"/>
      <c r="AY110" s="523"/>
      <c r="AZ110" s="523"/>
      <c r="BA110" s="524"/>
      <c r="BC110" s="522" t="str">
        <f>$A$30</f>
        <v>مرئيات ولي الأمر / والتوقيع بالعلم .</v>
      </c>
      <c r="BD110" s="523"/>
      <c r="BE110" s="523"/>
      <c r="BF110" s="523"/>
      <c r="BG110" s="523"/>
      <c r="BH110" s="523"/>
      <c r="BI110" s="523"/>
      <c r="BJ110" s="524"/>
      <c r="BL110" s="522" t="str">
        <f>$A$30</f>
        <v>مرئيات ولي الأمر / والتوقيع بالعلم .</v>
      </c>
      <c r="BM110" s="523"/>
      <c r="BN110" s="523"/>
      <c r="BO110" s="523"/>
      <c r="BP110" s="523"/>
      <c r="BQ110" s="523"/>
      <c r="BR110" s="523"/>
      <c r="BS110" s="524"/>
      <c r="BU110" s="522" t="str">
        <f>$A$30</f>
        <v>مرئيات ولي الأمر / والتوقيع بالعلم .</v>
      </c>
      <c r="BV110" s="523"/>
      <c r="BW110" s="523"/>
      <c r="BX110" s="523"/>
      <c r="BY110" s="523"/>
      <c r="BZ110" s="523"/>
      <c r="CA110" s="523"/>
      <c r="CB110" s="524"/>
      <c r="CD110" s="522" t="str">
        <f>$A$30</f>
        <v>مرئيات ولي الأمر / والتوقيع بالعلم .</v>
      </c>
      <c r="CE110" s="523"/>
      <c r="CF110" s="523"/>
      <c r="CG110" s="523"/>
      <c r="CH110" s="523"/>
      <c r="CI110" s="523"/>
      <c r="CJ110" s="523"/>
      <c r="CK110" s="524"/>
    </row>
    <row r="111" spans="1:89" ht="18">
      <c r="A111" s="525" t="str">
        <f>$A$31</f>
        <v>المكرم ولي أمر الطالب/ة ................................... المحترم</v>
      </c>
      <c r="B111" s="526"/>
      <c r="C111" s="526"/>
      <c r="D111" s="526"/>
      <c r="E111" s="526"/>
      <c r="F111" s="526"/>
      <c r="G111" s="526"/>
      <c r="H111" s="527"/>
      <c r="J111" s="525" t="str">
        <f>$A$31</f>
        <v>المكرم ولي أمر الطالب/ة ................................... المحترم</v>
      </c>
      <c r="K111" s="526"/>
      <c r="L111" s="526"/>
      <c r="M111" s="526"/>
      <c r="N111" s="526"/>
      <c r="O111" s="526"/>
      <c r="P111" s="526"/>
      <c r="Q111" s="527"/>
      <c r="S111" s="525" t="str">
        <f>$A$31</f>
        <v>المكرم ولي أمر الطالب/ة ................................... المحترم</v>
      </c>
      <c r="T111" s="526"/>
      <c r="U111" s="526"/>
      <c r="V111" s="526"/>
      <c r="W111" s="526"/>
      <c r="X111" s="526"/>
      <c r="Y111" s="526"/>
      <c r="Z111" s="527"/>
      <c r="AB111" s="525" t="str">
        <f>$A$31</f>
        <v>المكرم ولي أمر الطالب/ة ................................... المحترم</v>
      </c>
      <c r="AC111" s="526"/>
      <c r="AD111" s="526"/>
      <c r="AE111" s="526"/>
      <c r="AF111" s="526"/>
      <c r="AG111" s="526"/>
      <c r="AH111" s="526"/>
      <c r="AI111" s="527"/>
      <c r="AK111" s="525" t="str">
        <f>$A$31</f>
        <v>المكرم ولي أمر الطالب/ة ................................... المحترم</v>
      </c>
      <c r="AL111" s="526"/>
      <c r="AM111" s="526"/>
      <c r="AN111" s="526"/>
      <c r="AO111" s="526"/>
      <c r="AP111" s="526"/>
      <c r="AQ111" s="526"/>
      <c r="AR111" s="527"/>
      <c r="AT111" s="525" t="str">
        <f>$A$31</f>
        <v>المكرم ولي أمر الطالب/ة ................................... المحترم</v>
      </c>
      <c r="AU111" s="526"/>
      <c r="AV111" s="526"/>
      <c r="AW111" s="526"/>
      <c r="AX111" s="526"/>
      <c r="AY111" s="526"/>
      <c r="AZ111" s="526"/>
      <c r="BA111" s="527"/>
      <c r="BC111" s="525" t="str">
        <f>$A$31</f>
        <v>المكرم ولي أمر الطالب/ة ................................... المحترم</v>
      </c>
      <c r="BD111" s="526"/>
      <c r="BE111" s="526"/>
      <c r="BF111" s="526"/>
      <c r="BG111" s="526"/>
      <c r="BH111" s="526"/>
      <c r="BI111" s="526"/>
      <c r="BJ111" s="527"/>
      <c r="BL111" s="525" t="str">
        <f>$A$31</f>
        <v>المكرم ولي أمر الطالب/ة ................................... المحترم</v>
      </c>
      <c r="BM111" s="526"/>
      <c r="BN111" s="526"/>
      <c r="BO111" s="526"/>
      <c r="BP111" s="526"/>
      <c r="BQ111" s="526"/>
      <c r="BR111" s="526"/>
      <c r="BS111" s="527"/>
      <c r="BU111" s="525" t="str">
        <f>$A$31</f>
        <v>المكرم ولي أمر الطالب/ة ................................... المحترم</v>
      </c>
      <c r="BV111" s="526"/>
      <c r="BW111" s="526"/>
      <c r="BX111" s="526"/>
      <c r="BY111" s="526"/>
      <c r="BZ111" s="526"/>
      <c r="CA111" s="526"/>
      <c r="CB111" s="527"/>
      <c r="CD111" s="525" t="str">
        <f>$A$31</f>
        <v>المكرم ولي أمر الطالب/ة ................................... المحترم</v>
      </c>
      <c r="CE111" s="526"/>
      <c r="CF111" s="526"/>
      <c r="CG111" s="526"/>
      <c r="CH111" s="526"/>
      <c r="CI111" s="526"/>
      <c r="CJ111" s="526"/>
      <c r="CK111" s="527"/>
    </row>
    <row r="112" spans="1:89" ht="18.75" thickBot="1">
      <c r="A11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B112" s="529"/>
      <c r="C112" s="529"/>
      <c r="D112" s="529"/>
      <c r="E112" s="529"/>
      <c r="F112" s="529"/>
      <c r="G112" s="529"/>
      <c r="H112" s="530"/>
      <c r="J11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K112" s="529"/>
      <c r="L112" s="529"/>
      <c r="M112" s="529"/>
      <c r="N112" s="529"/>
      <c r="O112" s="529"/>
      <c r="P112" s="529"/>
      <c r="Q112" s="530"/>
      <c r="S11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T112" s="529"/>
      <c r="U112" s="529"/>
      <c r="V112" s="529"/>
      <c r="W112" s="529"/>
      <c r="X112" s="529"/>
      <c r="Y112" s="529"/>
      <c r="Z112" s="530"/>
      <c r="AB11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AC112" s="529"/>
      <c r="AD112" s="529"/>
      <c r="AE112" s="529"/>
      <c r="AF112" s="529"/>
      <c r="AG112" s="529"/>
      <c r="AH112" s="529"/>
      <c r="AI112" s="530"/>
      <c r="AK11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AL112" s="529"/>
      <c r="AM112" s="529"/>
      <c r="AN112" s="529"/>
      <c r="AO112" s="529"/>
      <c r="AP112" s="529"/>
      <c r="AQ112" s="529"/>
      <c r="AR112" s="530"/>
      <c r="AT11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AU112" s="529"/>
      <c r="AV112" s="529"/>
      <c r="AW112" s="529"/>
      <c r="AX112" s="529"/>
      <c r="AY112" s="529"/>
      <c r="AZ112" s="529"/>
      <c r="BA112" s="530"/>
      <c r="BC11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BD112" s="529"/>
      <c r="BE112" s="529"/>
      <c r="BF112" s="529"/>
      <c r="BG112" s="529"/>
      <c r="BH112" s="529"/>
      <c r="BI112" s="529"/>
      <c r="BJ112" s="530"/>
      <c r="BL11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BM112" s="529"/>
      <c r="BN112" s="529"/>
      <c r="BO112" s="529"/>
      <c r="BP112" s="529"/>
      <c r="BQ112" s="529"/>
      <c r="BR112" s="529"/>
      <c r="BS112" s="530"/>
      <c r="BU11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BV112" s="529"/>
      <c r="BW112" s="529"/>
      <c r="BX112" s="529"/>
      <c r="BY112" s="529"/>
      <c r="BZ112" s="529"/>
      <c r="CA112" s="529"/>
      <c r="CB112" s="530"/>
      <c r="CD11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CE112" s="529"/>
      <c r="CF112" s="529"/>
      <c r="CG112" s="529"/>
      <c r="CH112" s="529"/>
      <c r="CI112" s="529"/>
      <c r="CJ112" s="529"/>
      <c r="CK112" s="530"/>
    </row>
    <row r="113" spans="1:89" ht="20.100000000000001" customHeight="1">
      <c r="A113" s="516"/>
      <c r="B113" s="517"/>
      <c r="C113" s="517"/>
      <c r="D113" s="517"/>
      <c r="E113" s="517"/>
      <c r="F113" s="517"/>
      <c r="G113" s="517"/>
      <c r="H113" s="518"/>
      <c r="J113" s="516"/>
      <c r="K113" s="517"/>
      <c r="L113" s="517"/>
      <c r="M113" s="517"/>
      <c r="N113" s="517"/>
      <c r="O113" s="517"/>
      <c r="P113" s="517"/>
      <c r="Q113" s="518"/>
      <c r="S113" s="516"/>
      <c r="T113" s="517"/>
      <c r="U113" s="517"/>
      <c r="V113" s="517"/>
      <c r="W113" s="517"/>
      <c r="X113" s="517"/>
      <c r="Y113" s="517"/>
      <c r="Z113" s="518"/>
      <c r="AB113" s="516"/>
      <c r="AC113" s="517"/>
      <c r="AD113" s="517"/>
      <c r="AE113" s="517"/>
      <c r="AF113" s="517"/>
      <c r="AG113" s="517"/>
      <c r="AH113" s="517"/>
      <c r="AI113" s="518"/>
      <c r="AK113" s="516"/>
      <c r="AL113" s="517"/>
      <c r="AM113" s="517"/>
      <c r="AN113" s="517"/>
      <c r="AO113" s="517"/>
      <c r="AP113" s="517"/>
      <c r="AQ113" s="517"/>
      <c r="AR113" s="518"/>
      <c r="AT113" s="516"/>
      <c r="AU113" s="517"/>
      <c r="AV113" s="517"/>
      <c r="AW113" s="517"/>
      <c r="AX113" s="517"/>
      <c r="AY113" s="517"/>
      <c r="AZ113" s="517"/>
      <c r="BA113" s="518"/>
      <c r="BC113" s="516"/>
      <c r="BD113" s="517"/>
      <c r="BE113" s="517"/>
      <c r="BF113" s="517"/>
      <c r="BG113" s="517"/>
      <c r="BH113" s="517"/>
      <c r="BI113" s="517"/>
      <c r="BJ113" s="518"/>
      <c r="BL113" s="516"/>
      <c r="BM113" s="517"/>
      <c r="BN113" s="517"/>
      <c r="BO113" s="517"/>
      <c r="BP113" s="517"/>
      <c r="BQ113" s="517"/>
      <c r="BR113" s="517"/>
      <c r="BS113" s="518"/>
      <c r="BU113" s="516"/>
      <c r="BV113" s="517"/>
      <c r="BW113" s="517"/>
      <c r="BX113" s="517"/>
      <c r="BY113" s="517"/>
      <c r="BZ113" s="517"/>
      <c r="CA113" s="517"/>
      <c r="CB113" s="518"/>
      <c r="CD113" s="516"/>
      <c r="CE113" s="517"/>
      <c r="CF113" s="517"/>
      <c r="CG113" s="517"/>
      <c r="CH113" s="517"/>
      <c r="CI113" s="517"/>
      <c r="CJ113" s="517"/>
      <c r="CK113" s="518"/>
    </row>
    <row r="114" spans="1:89" ht="20.100000000000001" customHeight="1">
      <c r="A114" s="519"/>
      <c r="B114" s="520"/>
      <c r="C114" s="520"/>
      <c r="D114" s="520"/>
      <c r="E114" s="520"/>
      <c r="F114" s="520"/>
      <c r="G114" s="520"/>
      <c r="H114" s="521"/>
      <c r="J114" s="519"/>
      <c r="K114" s="520"/>
      <c r="L114" s="520"/>
      <c r="M114" s="520"/>
      <c r="N114" s="520"/>
      <c r="O114" s="520"/>
      <c r="P114" s="520"/>
      <c r="Q114" s="521"/>
      <c r="S114" s="519"/>
      <c r="T114" s="520"/>
      <c r="U114" s="520"/>
      <c r="V114" s="520"/>
      <c r="W114" s="520"/>
      <c r="X114" s="520"/>
      <c r="Y114" s="520"/>
      <c r="Z114" s="521"/>
      <c r="AB114" s="519"/>
      <c r="AC114" s="520"/>
      <c r="AD114" s="520"/>
      <c r="AE114" s="520"/>
      <c r="AF114" s="520"/>
      <c r="AG114" s="520"/>
      <c r="AH114" s="520"/>
      <c r="AI114" s="521"/>
      <c r="AK114" s="519"/>
      <c r="AL114" s="520"/>
      <c r="AM114" s="520"/>
      <c r="AN114" s="520"/>
      <c r="AO114" s="520"/>
      <c r="AP114" s="520"/>
      <c r="AQ114" s="520"/>
      <c r="AR114" s="521"/>
      <c r="AT114" s="519"/>
      <c r="AU114" s="520"/>
      <c r="AV114" s="520"/>
      <c r="AW114" s="520"/>
      <c r="AX114" s="520"/>
      <c r="AY114" s="520"/>
      <c r="AZ114" s="520"/>
      <c r="BA114" s="521"/>
      <c r="BC114" s="519"/>
      <c r="BD114" s="520"/>
      <c r="BE114" s="520"/>
      <c r="BF114" s="520"/>
      <c r="BG114" s="520"/>
      <c r="BH114" s="520"/>
      <c r="BI114" s="520"/>
      <c r="BJ114" s="521"/>
      <c r="BL114" s="519"/>
      <c r="BM114" s="520"/>
      <c r="BN114" s="520"/>
      <c r="BO114" s="520"/>
      <c r="BP114" s="520"/>
      <c r="BQ114" s="520"/>
      <c r="BR114" s="520"/>
      <c r="BS114" s="521"/>
      <c r="BU114" s="519"/>
      <c r="BV114" s="520"/>
      <c r="BW114" s="520"/>
      <c r="BX114" s="520"/>
      <c r="BY114" s="520"/>
      <c r="BZ114" s="520"/>
      <c r="CA114" s="520"/>
      <c r="CB114" s="521"/>
      <c r="CD114" s="519"/>
      <c r="CE114" s="520"/>
      <c r="CF114" s="520"/>
      <c r="CG114" s="520"/>
      <c r="CH114" s="520"/>
      <c r="CI114" s="520"/>
      <c r="CJ114" s="520"/>
      <c r="CK114" s="521"/>
    </row>
    <row r="115" spans="1:89" ht="20.100000000000001" customHeight="1">
      <c r="A115" s="519"/>
      <c r="B115" s="520"/>
      <c r="C115" s="520"/>
      <c r="D115" s="520"/>
      <c r="E115" s="520"/>
      <c r="F115" s="520"/>
      <c r="G115" s="520"/>
      <c r="H115" s="521"/>
      <c r="J115" s="519"/>
      <c r="K115" s="520"/>
      <c r="L115" s="520"/>
      <c r="M115" s="520"/>
      <c r="N115" s="520"/>
      <c r="O115" s="520"/>
      <c r="P115" s="520"/>
      <c r="Q115" s="521"/>
      <c r="S115" s="519"/>
      <c r="T115" s="520"/>
      <c r="U115" s="520"/>
      <c r="V115" s="520"/>
      <c r="W115" s="520"/>
      <c r="X115" s="520"/>
      <c r="Y115" s="520"/>
      <c r="Z115" s="521"/>
      <c r="AB115" s="519"/>
      <c r="AC115" s="520"/>
      <c r="AD115" s="520"/>
      <c r="AE115" s="520"/>
      <c r="AF115" s="520"/>
      <c r="AG115" s="520"/>
      <c r="AH115" s="520"/>
      <c r="AI115" s="521"/>
      <c r="AK115" s="519"/>
      <c r="AL115" s="520"/>
      <c r="AM115" s="520"/>
      <c r="AN115" s="520"/>
      <c r="AO115" s="520"/>
      <c r="AP115" s="520"/>
      <c r="AQ115" s="520"/>
      <c r="AR115" s="521"/>
      <c r="AT115" s="519"/>
      <c r="AU115" s="520"/>
      <c r="AV115" s="520"/>
      <c r="AW115" s="520"/>
      <c r="AX115" s="520"/>
      <c r="AY115" s="520"/>
      <c r="AZ115" s="520"/>
      <c r="BA115" s="521"/>
      <c r="BC115" s="519"/>
      <c r="BD115" s="520"/>
      <c r="BE115" s="520"/>
      <c r="BF115" s="520"/>
      <c r="BG115" s="520"/>
      <c r="BH115" s="520"/>
      <c r="BI115" s="520"/>
      <c r="BJ115" s="521"/>
      <c r="BL115" s="519"/>
      <c r="BM115" s="520"/>
      <c r="BN115" s="520"/>
      <c r="BO115" s="520"/>
      <c r="BP115" s="520"/>
      <c r="BQ115" s="520"/>
      <c r="BR115" s="520"/>
      <c r="BS115" s="521"/>
      <c r="BU115" s="519"/>
      <c r="BV115" s="520"/>
      <c r="BW115" s="520"/>
      <c r="BX115" s="520"/>
      <c r="BY115" s="520"/>
      <c r="BZ115" s="520"/>
      <c r="CA115" s="520"/>
      <c r="CB115" s="521"/>
      <c r="CD115" s="519"/>
      <c r="CE115" s="520"/>
      <c r="CF115" s="520"/>
      <c r="CG115" s="520"/>
      <c r="CH115" s="520"/>
      <c r="CI115" s="520"/>
      <c r="CJ115" s="520"/>
      <c r="CK115" s="521"/>
    </row>
    <row r="116" spans="1:89" ht="20.100000000000001" customHeight="1">
      <c r="A116" s="519"/>
      <c r="B116" s="520"/>
      <c r="C116" s="520"/>
      <c r="D116" s="520"/>
      <c r="E116" s="520"/>
      <c r="F116" s="520"/>
      <c r="G116" s="520"/>
      <c r="H116" s="521"/>
      <c r="J116" s="519"/>
      <c r="K116" s="520"/>
      <c r="L116" s="520"/>
      <c r="M116" s="520"/>
      <c r="N116" s="520"/>
      <c r="O116" s="520"/>
      <c r="P116" s="520"/>
      <c r="Q116" s="521"/>
      <c r="S116" s="519"/>
      <c r="T116" s="520"/>
      <c r="U116" s="520"/>
      <c r="V116" s="520"/>
      <c r="W116" s="520"/>
      <c r="X116" s="520"/>
      <c r="Y116" s="520"/>
      <c r="Z116" s="521"/>
      <c r="AB116" s="519"/>
      <c r="AC116" s="520"/>
      <c r="AD116" s="520"/>
      <c r="AE116" s="520"/>
      <c r="AF116" s="520"/>
      <c r="AG116" s="520"/>
      <c r="AH116" s="520"/>
      <c r="AI116" s="521"/>
      <c r="AK116" s="519"/>
      <c r="AL116" s="520"/>
      <c r="AM116" s="520"/>
      <c r="AN116" s="520"/>
      <c r="AO116" s="520"/>
      <c r="AP116" s="520"/>
      <c r="AQ116" s="520"/>
      <c r="AR116" s="521"/>
      <c r="AT116" s="519"/>
      <c r="AU116" s="520"/>
      <c r="AV116" s="520"/>
      <c r="AW116" s="520"/>
      <c r="AX116" s="520"/>
      <c r="AY116" s="520"/>
      <c r="AZ116" s="520"/>
      <c r="BA116" s="521"/>
      <c r="BC116" s="519"/>
      <c r="BD116" s="520"/>
      <c r="BE116" s="520"/>
      <c r="BF116" s="520"/>
      <c r="BG116" s="520"/>
      <c r="BH116" s="520"/>
      <c r="BI116" s="520"/>
      <c r="BJ116" s="521"/>
      <c r="BL116" s="519"/>
      <c r="BM116" s="520"/>
      <c r="BN116" s="520"/>
      <c r="BO116" s="520"/>
      <c r="BP116" s="520"/>
      <c r="BQ116" s="520"/>
      <c r="BR116" s="520"/>
      <c r="BS116" s="521"/>
      <c r="BU116" s="519"/>
      <c r="BV116" s="520"/>
      <c r="BW116" s="520"/>
      <c r="BX116" s="520"/>
      <c r="BY116" s="520"/>
      <c r="BZ116" s="520"/>
      <c r="CA116" s="520"/>
      <c r="CB116" s="521"/>
      <c r="CD116" s="519"/>
      <c r="CE116" s="520"/>
      <c r="CF116" s="520"/>
      <c r="CG116" s="520"/>
      <c r="CH116" s="520"/>
      <c r="CI116" s="520"/>
      <c r="CJ116" s="520"/>
      <c r="CK116" s="521"/>
    </row>
    <row r="117" spans="1:89" ht="20.100000000000001" customHeight="1" thickBot="1">
      <c r="A117" s="513"/>
      <c r="B117" s="514"/>
      <c r="C117" s="514"/>
      <c r="D117" s="514"/>
      <c r="E117" s="514"/>
      <c r="F117" s="514"/>
      <c r="G117" s="514"/>
      <c r="H117" s="515"/>
      <c r="J117" s="513"/>
      <c r="K117" s="514"/>
      <c r="L117" s="514"/>
      <c r="M117" s="514"/>
      <c r="N117" s="514"/>
      <c r="O117" s="514"/>
      <c r="P117" s="514"/>
      <c r="Q117" s="515"/>
      <c r="S117" s="513"/>
      <c r="T117" s="514"/>
      <c r="U117" s="514"/>
      <c r="V117" s="514"/>
      <c r="W117" s="514"/>
      <c r="X117" s="514"/>
      <c r="Y117" s="514"/>
      <c r="Z117" s="515"/>
      <c r="AB117" s="513"/>
      <c r="AC117" s="514"/>
      <c r="AD117" s="514"/>
      <c r="AE117" s="514"/>
      <c r="AF117" s="514"/>
      <c r="AG117" s="514"/>
      <c r="AH117" s="514"/>
      <c r="AI117" s="515"/>
      <c r="AK117" s="513"/>
      <c r="AL117" s="514"/>
      <c r="AM117" s="514"/>
      <c r="AN117" s="514"/>
      <c r="AO117" s="514"/>
      <c r="AP117" s="514"/>
      <c r="AQ117" s="514"/>
      <c r="AR117" s="515"/>
      <c r="AT117" s="513"/>
      <c r="AU117" s="514"/>
      <c r="AV117" s="514"/>
      <c r="AW117" s="514"/>
      <c r="AX117" s="514"/>
      <c r="AY117" s="514"/>
      <c r="AZ117" s="514"/>
      <c r="BA117" s="515"/>
      <c r="BC117" s="513"/>
      <c r="BD117" s="514"/>
      <c r="BE117" s="514"/>
      <c r="BF117" s="514"/>
      <c r="BG117" s="514"/>
      <c r="BH117" s="514"/>
      <c r="BI117" s="514"/>
      <c r="BJ117" s="515"/>
      <c r="BL117" s="513"/>
      <c r="BM117" s="514"/>
      <c r="BN117" s="514"/>
      <c r="BO117" s="514"/>
      <c r="BP117" s="514"/>
      <c r="BQ117" s="514"/>
      <c r="BR117" s="514"/>
      <c r="BS117" s="515"/>
      <c r="BU117" s="513"/>
      <c r="BV117" s="514"/>
      <c r="BW117" s="514"/>
      <c r="BX117" s="514"/>
      <c r="BY117" s="514"/>
      <c r="BZ117" s="514"/>
      <c r="CA117" s="514"/>
      <c r="CB117" s="515"/>
      <c r="CD117" s="513"/>
      <c r="CE117" s="514"/>
      <c r="CF117" s="514"/>
      <c r="CG117" s="514"/>
      <c r="CH117" s="514"/>
      <c r="CI117" s="514"/>
      <c r="CJ117" s="514"/>
      <c r="CK117" s="515"/>
    </row>
    <row r="120" spans="1:89" ht="15" thickBot="1"/>
    <row r="121" spans="1:89" ht="18" customHeight="1">
      <c r="A121" s="349" t="str">
        <f>$A$1</f>
        <v>المملكة العربية السعودية</v>
      </c>
      <c r="B121" s="349"/>
      <c r="C121" s="349"/>
      <c r="D121" s="17"/>
      <c r="E121" s="17"/>
      <c r="F121" s="432" t="str">
        <f>$F$1</f>
        <v>المقرر</v>
      </c>
      <c r="G121" s="320"/>
      <c r="H121" s="179">
        <f>$H$1</f>
        <v>0</v>
      </c>
      <c r="J121" s="349" t="str">
        <f>$A$1</f>
        <v>المملكة العربية السعودية</v>
      </c>
      <c r="K121" s="349"/>
      <c r="L121" s="349"/>
      <c r="M121" s="17"/>
      <c r="N121" s="17"/>
      <c r="O121" s="432" t="str">
        <f>$F$1</f>
        <v>المقرر</v>
      </c>
      <c r="P121" s="320"/>
      <c r="Q121" s="179">
        <f>$H$1</f>
        <v>0</v>
      </c>
      <c r="S121" s="349" t="str">
        <f>$A$1</f>
        <v>المملكة العربية السعودية</v>
      </c>
      <c r="T121" s="349"/>
      <c r="U121" s="349"/>
      <c r="V121" s="17"/>
      <c r="W121" s="17"/>
      <c r="X121" s="432" t="str">
        <f>$F$1</f>
        <v>المقرر</v>
      </c>
      <c r="Y121" s="320"/>
      <c r="Z121" s="179">
        <f>$H$1</f>
        <v>0</v>
      </c>
      <c r="AB121" s="349" t="str">
        <f>$A$1</f>
        <v>المملكة العربية السعودية</v>
      </c>
      <c r="AC121" s="349"/>
      <c r="AD121" s="349"/>
      <c r="AE121" s="17"/>
      <c r="AF121" s="17"/>
      <c r="AG121" s="432" t="str">
        <f>$F$1</f>
        <v>المقرر</v>
      </c>
      <c r="AH121" s="320"/>
      <c r="AI121" s="179">
        <f>$H$1</f>
        <v>0</v>
      </c>
      <c r="AK121" s="349" t="str">
        <f>$A$1</f>
        <v>المملكة العربية السعودية</v>
      </c>
      <c r="AL121" s="349"/>
      <c r="AM121" s="349"/>
      <c r="AN121" s="17"/>
      <c r="AO121" s="17"/>
      <c r="AP121" s="432" t="str">
        <f>$F$1</f>
        <v>المقرر</v>
      </c>
      <c r="AQ121" s="320"/>
      <c r="AR121" s="179">
        <f>$H$1</f>
        <v>0</v>
      </c>
    </row>
    <row r="122" spans="1:89" ht="18" customHeight="1">
      <c r="A122" s="349" t="str">
        <f>$A$2</f>
        <v>وزارة التربية والتعليم</v>
      </c>
      <c r="B122" s="349"/>
      <c r="C122" s="349"/>
      <c r="D122" s="17"/>
      <c r="E122" s="17"/>
      <c r="F122" s="433" t="str">
        <f>$F$2</f>
        <v>الفصل الدراسي</v>
      </c>
      <c r="G122" s="339"/>
      <c r="H122" s="180">
        <f>$H$2</f>
        <v>0</v>
      </c>
      <c r="J122" s="349" t="str">
        <f>$A$2</f>
        <v>وزارة التربية والتعليم</v>
      </c>
      <c r="K122" s="349"/>
      <c r="L122" s="349"/>
      <c r="M122" s="17"/>
      <c r="N122" s="17"/>
      <c r="O122" s="433" t="str">
        <f>$F$2</f>
        <v>الفصل الدراسي</v>
      </c>
      <c r="P122" s="339"/>
      <c r="Q122" s="180">
        <f>$H$2</f>
        <v>0</v>
      </c>
      <c r="S122" s="349" t="str">
        <f>$A$2</f>
        <v>وزارة التربية والتعليم</v>
      </c>
      <c r="T122" s="349"/>
      <c r="U122" s="349"/>
      <c r="V122" s="17"/>
      <c r="W122" s="17"/>
      <c r="X122" s="433" t="str">
        <f>$F$2</f>
        <v>الفصل الدراسي</v>
      </c>
      <c r="Y122" s="339"/>
      <c r="Z122" s="180">
        <f>$H$2</f>
        <v>0</v>
      </c>
      <c r="AB122" s="349" t="str">
        <f>$A$2</f>
        <v>وزارة التربية والتعليم</v>
      </c>
      <c r="AC122" s="349"/>
      <c r="AD122" s="349"/>
      <c r="AE122" s="17"/>
      <c r="AF122" s="17"/>
      <c r="AG122" s="433" t="str">
        <f>$F$2</f>
        <v>الفصل الدراسي</v>
      </c>
      <c r="AH122" s="339"/>
      <c r="AI122" s="180">
        <f>$H$2</f>
        <v>0</v>
      </c>
      <c r="AK122" s="349" t="str">
        <f>$A$2</f>
        <v>وزارة التربية والتعليم</v>
      </c>
      <c r="AL122" s="349"/>
      <c r="AM122" s="349"/>
      <c r="AN122" s="17"/>
      <c r="AO122" s="17"/>
      <c r="AP122" s="433" t="str">
        <f>$F$2</f>
        <v>الفصل الدراسي</v>
      </c>
      <c r="AQ122" s="339"/>
      <c r="AR122" s="180">
        <f>$H$2</f>
        <v>0</v>
      </c>
    </row>
    <row r="123" spans="1:89" ht="18" customHeight="1">
      <c r="A123" s="349" t="str">
        <f>$A$3</f>
        <v>الإدارة العامة للتربية والتعليم بـ ................</v>
      </c>
      <c r="B123" s="349"/>
      <c r="C123" s="349"/>
      <c r="D123" s="17"/>
      <c r="E123" s="17"/>
      <c r="F123" s="433" t="str">
        <f>$F$3</f>
        <v>الشعبة</v>
      </c>
      <c r="G123" s="339"/>
      <c r="H123" s="180">
        <f>$H$3</f>
        <v>0</v>
      </c>
      <c r="J123" s="349" t="str">
        <f>$A$3</f>
        <v>الإدارة العامة للتربية والتعليم بـ ................</v>
      </c>
      <c r="K123" s="349"/>
      <c r="L123" s="349"/>
      <c r="M123" s="17"/>
      <c r="N123" s="17"/>
      <c r="O123" s="433" t="str">
        <f>$F$3</f>
        <v>الشعبة</v>
      </c>
      <c r="P123" s="339"/>
      <c r="Q123" s="180">
        <f>$H$3</f>
        <v>0</v>
      </c>
      <c r="S123" s="349" t="str">
        <f>$A$3</f>
        <v>الإدارة العامة للتربية والتعليم بـ ................</v>
      </c>
      <c r="T123" s="349"/>
      <c r="U123" s="349"/>
      <c r="V123" s="17"/>
      <c r="W123" s="17"/>
      <c r="X123" s="433" t="str">
        <f>$F$3</f>
        <v>الشعبة</v>
      </c>
      <c r="Y123" s="339"/>
      <c r="Z123" s="180">
        <f>$H$3</f>
        <v>0</v>
      </c>
      <c r="AB123" s="349" t="str">
        <f>$A$3</f>
        <v>الإدارة العامة للتربية والتعليم بـ ................</v>
      </c>
      <c r="AC123" s="349"/>
      <c r="AD123" s="349"/>
      <c r="AE123" s="17"/>
      <c r="AF123" s="17"/>
      <c r="AG123" s="433" t="str">
        <f>$F$3</f>
        <v>الشعبة</v>
      </c>
      <c r="AH123" s="339"/>
      <c r="AI123" s="180">
        <f>$H$3</f>
        <v>0</v>
      </c>
      <c r="AK123" s="349" t="str">
        <f>$A$3</f>
        <v>الإدارة العامة للتربية والتعليم بـ ................</v>
      </c>
      <c r="AL123" s="349"/>
      <c r="AM123" s="349"/>
      <c r="AN123" s="17"/>
      <c r="AO123" s="17"/>
      <c r="AP123" s="433" t="str">
        <f>$F$3</f>
        <v>الشعبة</v>
      </c>
      <c r="AQ123" s="339"/>
      <c r="AR123" s="180">
        <f>$H$3</f>
        <v>0</v>
      </c>
    </row>
    <row r="124" spans="1:89" ht="18" customHeight="1" thickBot="1">
      <c r="A124" s="349" t="str">
        <f>$A$4</f>
        <v>الثانوية / .....................</v>
      </c>
      <c r="B124" s="349"/>
      <c r="C124" s="349"/>
      <c r="D124" s="17"/>
      <c r="E124" s="17"/>
      <c r="F124" s="434" t="str">
        <f>$F$4</f>
        <v>تأريخ بطاقة النتائج الدورية</v>
      </c>
      <c r="G124" s="340"/>
      <c r="H124" s="91">
        <f>$H$4</f>
        <v>0</v>
      </c>
      <c r="J124" s="349" t="str">
        <f>$A$4</f>
        <v>الثانوية / .....................</v>
      </c>
      <c r="K124" s="349"/>
      <c r="L124" s="349"/>
      <c r="M124" s="17"/>
      <c r="N124" s="17"/>
      <c r="O124" s="434" t="str">
        <f>$F$4</f>
        <v>تأريخ بطاقة النتائج الدورية</v>
      </c>
      <c r="P124" s="340"/>
      <c r="Q124" s="91">
        <f>$H$4</f>
        <v>0</v>
      </c>
      <c r="S124" s="349" t="str">
        <f>$A$4</f>
        <v>الثانوية / .....................</v>
      </c>
      <c r="T124" s="349"/>
      <c r="U124" s="349"/>
      <c r="V124" s="17"/>
      <c r="W124" s="17"/>
      <c r="X124" s="434" t="str">
        <f>$F$4</f>
        <v>تأريخ بطاقة النتائج الدورية</v>
      </c>
      <c r="Y124" s="340"/>
      <c r="Z124" s="91">
        <f>$H$4</f>
        <v>0</v>
      </c>
      <c r="AB124" s="349" t="str">
        <f>$A$4</f>
        <v>الثانوية / .....................</v>
      </c>
      <c r="AC124" s="349"/>
      <c r="AD124" s="349"/>
      <c r="AE124" s="17"/>
      <c r="AF124" s="17"/>
      <c r="AG124" s="434" t="str">
        <f>$F$4</f>
        <v>تأريخ بطاقة النتائج الدورية</v>
      </c>
      <c r="AH124" s="340"/>
      <c r="AI124" s="91">
        <f>$H$4</f>
        <v>0</v>
      </c>
      <c r="AK124" s="349" t="str">
        <f>$A$4</f>
        <v>الثانوية / .....................</v>
      </c>
      <c r="AL124" s="349"/>
      <c r="AM124" s="349"/>
      <c r="AN124" s="17"/>
      <c r="AO124" s="17"/>
      <c r="AP124" s="434" t="str">
        <f>$F$4</f>
        <v>تأريخ بطاقة النتائج الدورية</v>
      </c>
      <c r="AQ124" s="340"/>
      <c r="AR124" s="91">
        <f>$H$4</f>
        <v>0</v>
      </c>
    </row>
    <row r="125" spans="1:89" ht="15" thickBot="1">
      <c r="A125" s="17"/>
      <c r="B125" s="17"/>
      <c r="C125" s="17"/>
      <c r="D125" s="17"/>
      <c r="E125" s="17"/>
      <c r="F125" s="17"/>
      <c r="G125" s="17"/>
      <c r="H125" s="17"/>
      <c r="J125" s="17"/>
      <c r="K125" s="17"/>
      <c r="L125" s="17"/>
      <c r="M125" s="17"/>
      <c r="N125" s="17"/>
      <c r="O125" s="17"/>
      <c r="P125" s="17"/>
      <c r="Q125" s="17"/>
      <c r="S125" s="17"/>
      <c r="T125" s="17"/>
      <c r="U125" s="17"/>
      <c r="V125" s="17"/>
      <c r="W125" s="17"/>
      <c r="X125" s="17"/>
      <c r="Y125" s="17"/>
      <c r="Z125" s="17"/>
      <c r="AB125" s="17"/>
      <c r="AC125" s="17"/>
      <c r="AD125" s="17"/>
      <c r="AE125" s="17"/>
      <c r="AF125" s="17"/>
      <c r="AG125" s="17"/>
      <c r="AH125" s="17"/>
      <c r="AI125" s="17"/>
      <c r="AK125" s="17"/>
      <c r="AL125" s="17"/>
      <c r="AM125" s="17"/>
      <c r="AN125" s="17"/>
      <c r="AO125" s="17"/>
      <c r="AP125" s="17"/>
      <c r="AQ125" s="17"/>
      <c r="AR125" s="17"/>
    </row>
    <row r="126" spans="1:89" ht="24" customHeight="1" thickTop="1">
      <c r="A126" s="569" t="str">
        <f>$A$6</f>
        <v>اسم الطالب/ة رباعيَّا:</v>
      </c>
      <c r="B126" s="570"/>
      <c r="C126" s="564">
        <f>'بيانات أولية وأسماء الطلاب'!$B37</f>
        <v>0</v>
      </c>
      <c r="D126" s="564"/>
      <c r="E126" s="564"/>
      <c r="F126" s="564"/>
      <c r="G126" s="564"/>
      <c r="H126" s="565"/>
      <c r="J126" s="569" t="str">
        <f>$A$6</f>
        <v>اسم الطالب/ة رباعيَّا:</v>
      </c>
      <c r="K126" s="570"/>
      <c r="L126" s="564">
        <f>'بيانات أولية وأسماء الطلاب'!$B38</f>
        <v>0</v>
      </c>
      <c r="M126" s="564"/>
      <c r="N126" s="564"/>
      <c r="O126" s="564"/>
      <c r="P126" s="564"/>
      <c r="Q126" s="565"/>
      <c r="S126" s="569" t="str">
        <f>$A$6</f>
        <v>اسم الطالب/ة رباعيَّا:</v>
      </c>
      <c r="T126" s="570"/>
      <c r="U126" s="564">
        <f>'بيانات أولية وأسماء الطلاب'!$B39</f>
        <v>0</v>
      </c>
      <c r="V126" s="564"/>
      <c r="W126" s="564"/>
      <c r="X126" s="564"/>
      <c r="Y126" s="564"/>
      <c r="Z126" s="565"/>
      <c r="AB126" s="569" t="str">
        <f>$A$6</f>
        <v>اسم الطالب/ة رباعيَّا:</v>
      </c>
      <c r="AC126" s="570"/>
      <c r="AD126" s="564">
        <f>'بيانات أولية وأسماء الطلاب'!$B40</f>
        <v>0</v>
      </c>
      <c r="AE126" s="564"/>
      <c r="AF126" s="564"/>
      <c r="AG126" s="564"/>
      <c r="AH126" s="564"/>
      <c r="AI126" s="565"/>
      <c r="AK126" s="569" t="str">
        <f>$A$6</f>
        <v>اسم الطالب/ة رباعيَّا:</v>
      </c>
      <c r="AL126" s="570"/>
      <c r="AM126" s="564">
        <f>'بيانات أولية وأسماء الطلاب'!$B41</f>
        <v>0</v>
      </c>
      <c r="AN126" s="564"/>
      <c r="AO126" s="564"/>
      <c r="AP126" s="564"/>
      <c r="AQ126" s="564"/>
      <c r="AR126" s="565"/>
    </row>
    <row r="127" spans="1:89" ht="18.75" thickBot="1">
      <c r="A127" s="571" t="str">
        <f>$A$7</f>
        <v>رقم السجل الأكاديمي</v>
      </c>
      <c r="B127" s="572"/>
      <c r="C127" s="566">
        <f>'بيانات أولية وأسماء الطلاب'!$C37</f>
        <v>0</v>
      </c>
      <c r="D127" s="566"/>
      <c r="E127" s="566"/>
      <c r="F127" s="567" t="str">
        <f>$F$7</f>
        <v>العام الدراسي</v>
      </c>
      <c r="G127" s="568"/>
      <c r="H127" s="125" t="str">
        <f>$H$7</f>
        <v>1430 / 1431هـ</v>
      </c>
      <c r="J127" s="571" t="str">
        <f>$A$7</f>
        <v>رقم السجل الأكاديمي</v>
      </c>
      <c r="K127" s="572"/>
      <c r="L127" s="566">
        <f>'بيانات أولية وأسماء الطلاب'!$C38</f>
        <v>0</v>
      </c>
      <c r="M127" s="566"/>
      <c r="N127" s="566"/>
      <c r="O127" s="567" t="str">
        <f>$F$7</f>
        <v>العام الدراسي</v>
      </c>
      <c r="P127" s="568"/>
      <c r="Q127" s="125" t="str">
        <f>$H$7</f>
        <v>1430 / 1431هـ</v>
      </c>
      <c r="S127" s="571" t="str">
        <f>$A$7</f>
        <v>رقم السجل الأكاديمي</v>
      </c>
      <c r="T127" s="572"/>
      <c r="U127" s="566">
        <f>'بيانات أولية وأسماء الطلاب'!$C39</f>
        <v>0</v>
      </c>
      <c r="V127" s="566"/>
      <c r="W127" s="566"/>
      <c r="X127" s="567" t="str">
        <f>$F$7</f>
        <v>العام الدراسي</v>
      </c>
      <c r="Y127" s="568"/>
      <c r="Z127" s="125" t="str">
        <f>$H$7</f>
        <v>1430 / 1431هـ</v>
      </c>
      <c r="AB127" s="571" t="str">
        <f>$A$7</f>
        <v>رقم السجل الأكاديمي</v>
      </c>
      <c r="AC127" s="572"/>
      <c r="AD127" s="566">
        <f>'بيانات أولية وأسماء الطلاب'!$C40</f>
        <v>0</v>
      </c>
      <c r="AE127" s="566"/>
      <c r="AF127" s="566"/>
      <c r="AG127" s="567" t="str">
        <f>$F$7</f>
        <v>العام الدراسي</v>
      </c>
      <c r="AH127" s="568"/>
      <c r="AI127" s="125" t="str">
        <f>$H$7</f>
        <v>1430 / 1431هـ</v>
      </c>
      <c r="AK127" s="571" t="str">
        <f>$A$7</f>
        <v>رقم السجل الأكاديمي</v>
      </c>
      <c r="AL127" s="572"/>
      <c r="AM127" s="566">
        <f>'بيانات أولية وأسماء الطلاب'!$C41</f>
        <v>0</v>
      </c>
      <c r="AN127" s="566"/>
      <c r="AO127" s="566"/>
      <c r="AP127" s="567" t="str">
        <f>$F$7</f>
        <v>العام الدراسي</v>
      </c>
      <c r="AQ127" s="568"/>
      <c r="AR127" s="125" t="str">
        <f>$H$7</f>
        <v>1430 / 1431هـ</v>
      </c>
    </row>
    <row r="128" spans="1:89" ht="19.5" thickTop="1" thickBot="1">
      <c r="A128" s="587" t="str">
        <f>$A$8</f>
        <v>رقم تسلسل الطالب/ة</v>
      </c>
      <c r="B128" s="587"/>
      <c r="C128" s="130">
        <f>'بيانات أولية وأسماء الطلاب'!$A37</f>
        <v>31</v>
      </c>
      <c r="D128" s="92"/>
      <c r="E128" s="92"/>
      <c r="F128" s="93"/>
      <c r="G128" s="94"/>
      <c r="H128" s="93"/>
      <c r="J128" s="587" t="str">
        <f>$A$8</f>
        <v>رقم تسلسل الطالب/ة</v>
      </c>
      <c r="K128" s="587"/>
      <c r="L128" s="130">
        <f>'بيانات أولية وأسماء الطلاب'!$A38</f>
        <v>32</v>
      </c>
      <c r="M128" s="92"/>
      <c r="N128" s="92"/>
      <c r="O128" s="93"/>
      <c r="P128" s="94"/>
      <c r="Q128" s="93"/>
      <c r="S128" s="587" t="str">
        <f>$A$8</f>
        <v>رقم تسلسل الطالب/ة</v>
      </c>
      <c r="T128" s="587"/>
      <c r="U128" s="130">
        <f>'بيانات أولية وأسماء الطلاب'!$A39</f>
        <v>33</v>
      </c>
      <c r="V128" s="92"/>
      <c r="W128" s="92"/>
      <c r="X128" s="93"/>
      <c r="Y128" s="94"/>
      <c r="Z128" s="93"/>
      <c r="AB128" s="587" t="str">
        <f>$A$8</f>
        <v>رقم تسلسل الطالب/ة</v>
      </c>
      <c r="AC128" s="587"/>
      <c r="AD128" s="130">
        <f>'بيانات أولية وأسماء الطلاب'!$A40</f>
        <v>34</v>
      </c>
      <c r="AE128" s="92"/>
      <c r="AF128" s="92"/>
      <c r="AG128" s="93"/>
      <c r="AH128" s="94"/>
      <c r="AI128" s="93"/>
      <c r="AK128" s="587" t="str">
        <f>$A$8</f>
        <v>رقم تسلسل الطالب/ة</v>
      </c>
      <c r="AL128" s="587"/>
      <c r="AM128" s="130">
        <f>'بيانات أولية وأسماء الطلاب'!$A41</f>
        <v>35</v>
      </c>
      <c r="AN128" s="92"/>
      <c r="AO128" s="92"/>
      <c r="AP128" s="93"/>
      <c r="AQ128" s="94"/>
      <c r="AR128" s="93"/>
    </row>
    <row r="129" spans="1:44" ht="24" customHeight="1" thickTop="1" thickBot="1">
      <c r="A129" s="555" t="str">
        <f>$A$9</f>
        <v xml:space="preserve">تقرير التقويم المستمر الدوري للطالب/ة حتى تأريخ </v>
      </c>
      <c r="B129" s="556"/>
      <c r="C129" s="557"/>
      <c r="D129" s="557"/>
      <c r="E129" s="557"/>
      <c r="F129" s="557"/>
      <c r="G129" s="557"/>
      <c r="H129" s="96">
        <f>$H$9</f>
        <v>0</v>
      </c>
      <c r="J129" s="555" t="str">
        <f>$A$9</f>
        <v xml:space="preserve">تقرير التقويم المستمر الدوري للطالب/ة حتى تأريخ </v>
      </c>
      <c r="K129" s="556"/>
      <c r="L129" s="557"/>
      <c r="M129" s="557"/>
      <c r="N129" s="557"/>
      <c r="O129" s="557"/>
      <c r="P129" s="557"/>
      <c r="Q129" s="96">
        <f>$H$9</f>
        <v>0</v>
      </c>
      <c r="S129" s="555" t="str">
        <f>$A$9</f>
        <v xml:space="preserve">تقرير التقويم المستمر الدوري للطالب/ة حتى تأريخ </v>
      </c>
      <c r="T129" s="556"/>
      <c r="U129" s="557"/>
      <c r="V129" s="557"/>
      <c r="W129" s="557"/>
      <c r="X129" s="557"/>
      <c r="Y129" s="557"/>
      <c r="Z129" s="96">
        <f>$H$9</f>
        <v>0</v>
      </c>
      <c r="AB129" s="555" t="str">
        <f>$A$9</f>
        <v xml:space="preserve">تقرير التقويم المستمر الدوري للطالب/ة حتى تأريخ </v>
      </c>
      <c r="AC129" s="556"/>
      <c r="AD129" s="557"/>
      <c r="AE129" s="557"/>
      <c r="AF129" s="557"/>
      <c r="AG129" s="557"/>
      <c r="AH129" s="557"/>
      <c r="AI129" s="96">
        <f>$H$9</f>
        <v>0</v>
      </c>
      <c r="AK129" s="555" t="str">
        <f>$A$9</f>
        <v xml:space="preserve">تقرير التقويم المستمر الدوري للطالب/ة حتى تأريخ </v>
      </c>
      <c r="AL129" s="556"/>
      <c r="AM129" s="557"/>
      <c r="AN129" s="557"/>
      <c r="AO129" s="557"/>
      <c r="AP129" s="557"/>
      <c r="AQ129" s="557"/>
      <c r="AR129" s="96">
        <f>$H$9</f>
        <v>0</v>
      </c>
    </row>
    <row r="130" spans="1:44" ht="9" customHeight="1" thickTop="1" thickBot="1">
      <c r="A130" s="17"/>
      <c r="B130" s="17"/>
      <c r="C130" s="17"/>
      <c r="D130" s="17"/>
      <c r="E130" s="17"/>
      <c r="F130" s="17"/>
      <c r="G130" s="17"/>
      <c r="H130" s="17"/>
      <c r="J130" s="17"/>
      <c r="K130" s="17"/>
      <c r="L130" s="17"/>
      <c r="M130" s="17"/>
      <c r="N130" s="17"/>
      <c r="O130" s="17"/>
      <c r="P130" s="17"/>
      <c r="Q130" s="17"/>
      <c r="S130" s="17"/>
      <c r="T130" s="17"/>
      <c r="U130" s="17"/>
      <c r="V130" s="17"/>
      <c r="W130" s="17"/>
      <c r="X130" s="17"/>
      <c r="Y130" s="17"/>
      <c r="Z130" s="17"/>
      <c r="AB130" s="17"/>
      <c r="AC130" s="17"/>
      <c r="AD130" s="17"/>
      <c r="AE130" s="17"/>
      <c r="AF130" s="17"/>
      <c r="AG130" s="17"/>
      <c r="AH130" s="17"/>
      <c r="AI130" s="17"/>
      <c r="AK130" s="17"/>
      <c r="AL130" s="17"/>
      <c r="AM130" s="17"/>
      <c r="AN130" s="17"/>
      <c r="AO130" s="17"/>
      <c r="AP130" s="17"/>
      <c r="AQ130" s="17"/>
      <c r="AR130" s="17"/>
    </row>
    <row r="131" spans="1:44" ht="20.25" customHeight="1">
      <c r="A131" s="580" t="str">
        <f>$A$11</f>
        <v>أدوات التقويم</v>
      </c>
      <c r="B131" s="581"/>
      <c r="C131" s="558" t="str">
        <f>$C$11</f>
        <v>درجة أداة التقويم المعتمدة</v>
      </c>
      <c r="D131" s="560" t="str">
        <f>$D$11</f>
        <v>عدد مرات متابعة الطالب/ة</v>
      </c>
      <c r="E131" s="553" t="str">
        <f>$E$11</f>
        <v>إجمالي الدرجات</v>
      </c>
      <c r="F131" s="553"/>
      <c r="G131" s="553" t="str">
        <f>$G$11</f>
        <v>المستوى المتوقع للطالب/ة</v>
      </c>
      <c r="H131" s="562" t="str">
        <f>$H$11</f>
        <v>التعليقات والتقديرات</v>
      </c>
      <c r="J131" s="580" t="str">
        <f>$A$11</f>
        <v>أدوات التقويم</v>
      </c>
      <c r="K131" s="581"/>
      <c r="L131" s="558" t="str">
        <f>$C$11</f>
        <v>درجة أداة التقويم المعتمدة</v>
      </c>
      <c r="M131" s="560" t="str">
        <f>$D$11</f>
        <v>عدد مرات متابعة الطالب/ة</v>
      </c>
      <c r="N131" s="553" t="str">
        <f>$E$11</f>
        <v>إجمالي الدرجات</v>
      </c>
      <c r="O131" s="553"/>
      <c r="P131" s="553" t="str">
        <f>$G$11</f>
        <v>المستوى المتوقع للطالب/ة</v>
      </c>
      <c r="Q131" s="562" t="str">
        <f>$H$11</f>
        <v>التعليقات والتقديرات</v>
      </c>
      <c r="S131" s="580" t="str">
        <f>$A$11</f>
        <v>أدوات التقويم</v>
      </c>
      <c r="T131" s="581"/>
      <c r="U131" s="558" t="str">
        <f>$C$11</f>
        <v>درجة أداة التقويم المعتمدة</v>
      </c>
      <c r="V131" s="560" t="str">
        <f>$D$11</f>
        <v>عدد مرات متابعة الطالب/ة</v>
      </c>
      <c r="W131" s="553" t="str">
        <f>$E$11</f>
        <v>إجمالي الدرجات</v>
      </c>
      <c r="X131" s="553"/>
      <c r="Y131" s="553" t="str">
        <f>$G$11</f>
        <v>المستوى المتوقع للطالب/ة</v>
      </c>
      <c r="Z131" s="562" t="str">
        <f>$H$11</f>
        <v>التعليقات والتقديرات</v>
      </c>
      <c r="AB131" s="580" t="str">
        <f>$A$11</f>
        <v>أدوات التقويم</v>
      </c>
      <c r="AC131" s="581"/>
      <c r="AD131" s="558" t="str">
        <f>$C$11</f>
        <v>درجة أداة التقويم المعتمدة</v>
      </c>
      <c r="AE131" s="560" t="str">
        <f>$D$11</f>
        <v>عدد مرات متابعة الطالب/ة</v>
      </c>
      <c r="AF131" s="553" t="str">
        <f>$E$11</f>
        <v>إجمالي الدرجات</v>
      </c>
      <c r="AG131" s="553"/>
      <c r="AH131" s="553" t="str">
        <f>$G$11</f>
        <v>المستوى المتوقع للطالب/ة</v>
      </c>
      <c r="AI131" s="562" t="str">
        <f>$H$11</f>
        <v>التعليقات والتقديرات</v>
      </c>
      <c r="AK131" s="580" t="str">
        <f>$A$11</f>
        <v>أدوات التقويم</v>
      </c>
      <c r="AL131" s="581"/>
      <c r="AM131" s="558" t="str">
        <f>$C$11</f>
        <v>درجة أداة التقويم المعتمدة</v>
      </c>
      <c r="AN131" s="560" t="str">
        <f>$D$11</f>
        <v>عدد مرات متابعة الطالب/ة</v>
      </c>
      <c r="AO131" s="553" t="str">
        <f>$E$11</f>
        <v>إجمالي الدرجات</v>
      </c>
      <c r="AP131" s="553"/>
      <c r="AQ131" s="553" t="str">
        <f>$G$11</f>
        <v>المستوى المتوقع للطالب/ة</v>
      </c>
      <c r="AR131" s="562" t="str">
        <f>$H$11</f>
        <v>التعليقات والتقديرات</v>
      </c>
    </row>
    <row r="132" spans="1:44" ht="34.5" customHeight="1" thickBot="1">
      <c r="A132" s="582"/>
      <c r="B132" s="583"/>
      <c r="C132" s="559"/>
      <c r="D132" s="561"/>
      <c r="E132" s="127" t="str">
        <f>$E$12</f>
        <v>الرصيد المتوقع</v>
      </c>
      <c r="F132" s="127" t="str">
        <f>$F$12</f>
        <v>أثناء المتابعة</v>
      </c>
      <c r="G132" s="554"/>
      <c r="H132" s="563"/>
      <c r="J132" s="582"/>
      <c r="K132" s="583"/>
      <c r="L132" s="559"/>
      <c r="M132" s="561"/>
      <c r="N132" s="127" t="str">
        <f>$E$12</f>
        <v>الرصيد المتوقع</v>
      </c>
      <c r="O132" s="127" t="str">
        <f>$F$12</f>
        <v>أثناء المتابعة</v>
      </c>
      <c r="P132" s="554"/>
      <c r="Q132" s="563"/>
      <c r="S132" s="582"/>
      <c r="T132" s="583"/>
      <c r="U132" s="559"/>
      <c r="V132" s="561"/>
      <c r="W132" s="127" t="str">
        <f>$E$12</f>
        <v>الرصيد المتوقع</v>
      </c>
      <c r="X132" s="127" t="str">
        <f>$F$12</f>
        <v>أثناء المتابعة</v>
      </c>
      <c r="Y132" s="554"/>
      <c r="Z132" s="563"/>
      <c r="AB132" s="582"/>
      <c r="AC132" s="583"/>
      <c r="AD132" s="559"/>
      <c r="AE132" s="561"/>
      <c r="AF132" s="127" t="str">
        <f>$E$12</f>
        <v>الرصيد المتوقع</v>
      </c>
      <c r="AG132" s="127" t="str">
        <f>$F$12</f>
        <v>أثناء المتابعة</v>
      </c>
      <c r="AH132" s="554"/>
      <c r="AI132" s="563"/>
      <c r="AK132" s="582"/>
      <c r="AL132" s="583"/>
      <c r="AM132" s="559"/>
      <c r="AN132" s="561"/>
      <c r="AO132" s="127" t="str">
        <f>$E$12</f>
        <v>الرصيد المتوقع</v>
      </c>
      <c r="AP132" s="127" t="str">
        <f>$F$12</f>
        <v>أثناء المتابعة</v>
      </c>
      <c r="AQ132" s="554"/>
      <c r="AR132" s="563"/>
    </row>
    <row r="133" spans="1:44" ht="21.95" customHeight="1">
      <c r="A133" s="584" t="str">
        <f>$A$13</f>
        <v>صحة القراءة</v>
      </c>
      <c r="B133" s="585"/>
      <c r="C133" s="97">
        <f>'صحة القراءة 40'!$J$5</f>
        <v>40</v>
      </c>
      <c r="D133" s="98">
        <f>'صحة القراءة 40'!$S39</f>
        <v>0</v>
      </c>
      <c r="E133" s="98">
        <f>'صحة القراءة 40'!$T39</f>
        <v>0</v>
      </c>
      <c r="F133" s="98">
        <f>'صحة القراءة 40'!$U39</f>
        <v>0</v>
      </c>
      <c r="G133" s="99" t="str">
        <f>'صحة القراءة 40'!$W39</f>
        <v>0</v>
      </c>
      <c r="H133" s="100" t="str">
        <f>'صحة القراءة 40'!$X39</f>
        <v>0</v>
      </c>
      <c r="J133" s="584" t="str">
        <f>$A$13</f>
        <v>صحة القراءة</v>
      </c>
      <c r="K133" s="585"/>
      <c r="L133" s="97">
        <f>'صحة القراءة 40'!$J$5</f>
        <v>40</v>
      </c>
      <c r="M133" s="98">
        <f>'صحة القراءة 40'!$S40</f>
        <v>0</v>
      </c>
      <c r="N133" s="98">
        <f>'صحة القراءة 40'!$T40</f>
        <v>0</v>
      </c>
      <c r="O133" s="98">
        <f>'صحة القراءة 40'!$U40</f>
        <v>0</v>
      </c>
      <c r="P133" s="99" t="str">
        <f>'صحة القراءة 40'!$W40</f>
        <v>0</v>
      </c>
      <c r="Q133" s="100" t="str">
        <f>'صحة القراءة 40'!$X40</f>
        <v>0</v>
      </c>
      <c r="S133" s="584" t="str">
        <f>$A$13</f>
        <v>صحة القراءة</v>
      </c>
      <c r="T133" s="585"/>
      <c r="U133" s="97">
        <f>'صحة القراءة 40'!$J$5</f>
        <v>40</v>
      </c>
      <c r="V133" s="98">
        <f>'صحة القراءة 40'!$S41</f>
        <v>0</v>
      </c>
      <c r="W133" s="98">
        <f>'صحة القراءة 40'!$T41</f>
        <v>0</v>
      </c>
      <c r="X133" s="98">
        <f>'صحة القراءة 40'!$U41</f>
        <v>0</v>
      </c>
      <c r="Y133" s="99" t="str">
        <f>'صحة القراءة 40'!$W41</f>
        <v>0</v>
      </c>
      <c r="Z133" s="100" t="str">
        <f>'صحة القراءة 40'!$X41</f>
        <v>0</v>
      </c>
      <c r="AB133" s="584" t="str">
        <f>$A$13</f>
        <v>صحة القراءة</v>
      </c>
      <c r="AC133" s="585"/>
      <c r="AD133" s="97">
        <f>'صحة القراءة 40'!$J$5</f>
        <v>40</v>
      </c>
      <c r="AE133" s="98">
        <f>'صحة القراءة 40'!$S42</f>
        <v>0</v>
      </c>
      <c r="AF133" s="98">
        <f>'صحة القراءة 40'!$T42</f>
        <v>0</v>
      </c>
      <c r="AG133" s="98">
        <f>'صحة القراءة 40'!$U42</f>
        <v>0</v>
      </c>
      <c r="AH133" s="99" t="str">
        <f>'صحة القراءة 40'!$W42</f>
        <v>0</v>
      </c>
      <c r="AI133" s="100" t="str">
        <f>'صحة القراءة 40'!$X42</f>
        <v>0</v>
      </c>
      <c r="AK133" s="584" t="str">
        <f>$A$13</f>
        <v>صحة القراءة</v>
      </c>
      <c r="AL133" s="585"/>
      <c r="AM133" s="97">
        <f>'صحة القراءة 40'!$J$5</f>
        <v>40</v>
      </c>
      <c r="AN133" s="98">
        <f>'صحة القراءة 40'!$S43</f>
        <v>0</v>
      </c>
      <c r="AO133" s="98">
        <f>'صحة القراءة 40'!$T43</f>
        <v>0</v>
      </c>
      <c r="AP133" s="98">
        <f>'صحة القراءة 40'!$U43</f>
        <v>0</v>
      </c>
      <c r="AQ133" s="99" t="str">
        <f>'صحة القراءة 40'!$W43</f>
        <v>0</v>
      </c>
      <c r="AR133" s="100" t="str">
        <f>'صحة القراءة 40'!$X43</f>
        <v>0</v>
      </c>
    </row>
    <row r="134" spans="1:44" ht="21.95" customHeight="1">
      <c r="A134" s="574" t="str">
        <f>$A$14</f>
        <v>الترتيل</v>
      </c>
      <c r="B134" s="575"/>
      <c r="C134" s="101">
        <f>'الترتيل 10 درجات'!$J$5</f>
        <v>10</v>
      </c>
      <c r="D134" s="102">
        <f>'الترتيل 10 درجات'!$S39</f>
        <v>0</v>
      </c>
      <c r="E134" s="102">
        <f>'الترتيل 10 درجات'!$T39</f>
        <v>0</v>
      </c>
      <c r="F134" s="102">
        <f>'الترتيل 10 درجات'!$U39</f>
        <v>0</v>
      </c>
      <c r="G134" s="103" t="str">
        <f>'الترتيل 10 درجات'!$W39</f>
        <v>0</v>
      </c>
      <c r="H134" s="104" t="str">
        <f>'الترتيل 10 درجات'!$X39</f>
        <v>0</v>
      </c>
      <c r="J134" s="574" t="str">
        <f>$A$14</f>
        <v>الترتيل</v>
      </c>
      <c r="K134" s="575"/>
      <c r="L134" s="101">
        <f>'الترتيل 10 درجات'!$J$5</f>
        <v>10</v>
      </c>
      <c r="M134" s="102">
        <f>'الترتيل 10 درجات'!$S40</f>
        <v>0</v>
      </c>
      <c r="N134" s="102">
        <f>'الترتيل 10 درجات'!$T40</f>
        <v>0</v>
      </c>
      <c r="O134" s="102">
        <f>'الترتيل 10 درجات'!$U40</f>
        <v>0</v>
      </c>
      <c r="P134" s="103" t="str">
        <f>'الترتيل 10 درجات'!$W40</f>
        <v>0</v>
      </c>
      <c r="Q134" s="104" t="str">
        <f>'الترتيل 10 درجات'!$X40</f>
        <v>0</v>
      </c>
      <c r="S134" s="574" t="str">
        <f>$A$14</f>
        <v>الترتيل</v>
      </c>
      <c r="T134" s="575"/>
      <c r="U134" s="101">
        <f>'الترتيل 10 درجات'!$J$5</f>
        <v>10</v>
      </c>
      <c r="V134" s="102">
        <f>'الترتيل 10 درجات'!$S41</f>
        <v>0</v>
      </c>
      <c r="W134" s="102">
        <f>'الترتيل 10 درجات'!$T41</f>
        <v>0</v>
      </c>
      <c r="X134" s="102">
        <f>'الترتيل 10 درجات'!$U41</f>
        <v>0</v>
      </c>
      <c r="Y134" s="103" t="str">
        <f>'الترتيل 10 درجات'!$W41</f>
        <v>0</v>
      </c>
      <c r="Z134" s="104" t="str">
        <f>'الترتيل 10 درجات'!$X41</f>
        <v>0</v>
      </c>
      <c r="AB134" s="574" t="str">
        <f>$A$14</f>
        <v>الترتيل</v>
      </c>
      <c r="AC134" s="575"/>
      <c r="AD134" s="101">
        <f>'الترتيل 10 درجات'!$J$5</f>
        <v>10</v>
      </c>
      <c r="AE134" s="102">
        <f>'الترتيل 10 درجات'!$S42</f>
        <v>0</v>
      </c>
      <c r="AF134" s="102">
        <f>'الترتيل 10 درجات'!$T42</f>
        <v>0</v>
      </c>
      <c r="AG134" s="102">
        <f>'الترتيل 10 درجات'!$U42</f>
        <v>0</v>
      </c>
      <c r="AH134" s="103" t="str">
        <f>'الترتيل 10 درجات'!$W42</f>
        <v>0</v>
      </c>
      <c r="AI134" s="104" t="str">
        <f>'الترتيل 10 درجات'!$X42</f>
        <v>0</v>
      </c>
      <c r="AK134" s="574" t="str">
        <f>$A$14</f>
        <v>الترتيل</v>
      </c>
      <c r="AL134" s="575"/>
      <c r="AM134" s="101">
        <f>'الترتيل 10 درجات'!$J$5</f>
        <v>10</v>
      </c>
      <c r="AN134" s="102">
        <f>'الترتيل 10 درجات'!$S43</f>
        <v>0</v>
      </c>
      <c r="AO134" s="102">
        <f>'الترتيل 10 درجات'!$T43</f>
        <v>0</v>
      </c>
      <c r="AP134" s="102">
        <f>'الترتيل 10 درجات'!$U43</f>
        <v>0</v>
      </c>
      <c r="AQ134" s="103" t="str">
        <f>'الترتيل 10 درجات'!$W43</f>
        <v>0</v>
      </c>
      <c r="AR134" s="104" t="str">
        <f>'الترتيل 10 درجات'!$X43</f>
        <v>0</v>
      </c>
    </row>
    <row r="135" spans="1:44" ht="21.95" customHeight="1" thickBot="1">
      <c r="A135" s="574" t="str">
        <f>$A$15</f>
        <v>تطبيق التجويد</v>
      </c>
      <c r="B135" s="575"/>
      <c r="C135" s="101">
        <f>'تطبيق التجويد 10 درجات'!$J$5</f>
        <v>10</v>
      </c>
      <c r="D135" s="102">
        <f>'تطبيق التجويد 10 درجات'!$S39</f>
        <v>0</v>
      </c>
      <c r="E135" s="102">
        <f>'تطبيق التجويد 10 درجات'!$T39</f>
        <v>0</v>
      </c>
      <c r="F135" s="102">
        <f>'تطبيق التجويد 10 درجات'!$U39</f>
        <v>0</v>
      </c>
      <c r="G135" s="103" t="str">
        <f>'تطبيق التجويد 10 درجات'!$W39</f>
        <v>0</v>
      </c>
      <c r="H135" s="104" t="str">
        <f>'تطبيق التجويد 10 درجات'!$X39</f>
        <v>0</v>
      </c>
      <c r="J135" s="574" t="str">
        <f>$A$15</f>
        <v>تطبيق التجويد</v>
      </c>
      <c r="K135" s="575"/>
      <c r="L135" s="101">
        <f>'تطبيق التجويد 10 درجات'!$J$5</f>
        <v>10</v>
      </c>
      <c r="M135" s="102">
        <f>'تطبيق التجويد 10 درجات'!$S40</f>
        <v>0</v>
      </c>
      <c r="N135" s="102">
        <f>'تطبيق التجويد 10 درجات'!$T40</f>
        <v>0</v>
      </c>
      <c r="O135" s="102">
        <f>'تطبيق التجويد 10 درجات'!$U40</f>
        <v>0</v>
      </c>
      <c r="P135" s="103" t="str">
        <f>'تطبيق التجويد 10 درجات'!$W40</f>
        <v>0</v>
      </c>
      <c r="Q135" s="104" t="str">
        <f>'تطبيق التجويد 10 درجات'!$X40</f>
        <v>0</v>
      </c>
      <c r="S135" s="574" t="str">
        <f>$A$15</f>
        <v>تطبيق التجويد</v>
      </c>
      <c r="T135" s="575"/>
      <c r="U135" s="101">
        <f>'تطبيق التجويد 10 درجات'!$J$5</f>
        <v>10</v>
      </c>
      <c r="V135" s="102">
        <f>'تطبيق التجويد 10 درجات'!$S41</f>
        <v>0</v>
      </c>
      <c r="W135" s="102">
        <f>'تطبيق التجويد 10 درجات'!$T41</f>
        <v>0</v>
      </c>
      <c r="X135" s="102">
        <f>'تطبيق التجويد 10 درجات'!$U41</f>
        <v>0</v>
      </c>
      <c r="Y135" s="103" t="str">
        <f>'تطبيق التجويد 10 درجات'!$W41</f>
        <v>0</v>
      </c>
      <c r="Z135" s="104" t="str">
        <f>'تطبيق التجويد 10 درجات'!$X41</f>
        <v>0</v>
      </c>
      <c r="AB135" s="574" t="str">
        <f>$A$15</f>
        <v>تطبيق التجويد</v>
      </c>
      <c r="AC135" s="575"/>
      <c r="AD135" s="101">
        <f>'تطبيق التجويد 10 درجات'!$J$5</f>
        <v>10</v>
      </c>
      <c r="AE135" s="102">
        <f>'تطبيق التجويد 10 درجات'!$S42</f>
        <v>0</v>
      </c>
      <c r="AF135" s="102">
        <f>'تطبيق التجويد 10 درجات'!$T42</f>
        <v>0</v>
      </c>
      <c r="AG135" s="102">
        <f>'تطبيق التجويد 10 درجات'!$U42</f>
        <v>0</v>
      </c>
      <c r="AH135" s="103" t="str">
        <f>'تطبيق التجويد 10 درجات'!$W42</f>
        <v>0</v>
      </c>
      <c r="AI135" s="104" t="str">
        <f>'تطبيق التجويد 10 درجات'!$X42</f>
        <v>0</v>
      </c>
      <c r="AK135" s="574" t="str">
        <f>$A$15</f>
        <v>تطبيق التجويد</v>
      </c>
      <c r="AL135" s="575"/>
      <c r="AM135" s="101">
        <f>'تطبيق التجويد 10 درجات'!$J$5</f>
        <v>10</v>
      </c>
      <c r="AN135" s="102">
        <f>'تطبيق التجويد 10 درجات'!$S43</f>
        <v>0</v>
      </c>
      <c r="AO135" s="102">
        <f>'تطبيق التجويد 10 درجات'!$T43</f>
        <v>0</v>
      </c>
      <c r="AP135" s="102">
        <f>'تطبيق التجويد 10 درجات'!$U43</f>
        <v>0</v>
      </c>
      <c r="AQ135" s="103" t="str">
        <f>'تطبيق التجويد 10 درجات'!$W43</f>
        <v>0</v>
      </c>
      <c r="AR135" s="104" t="str">
        <f>'تطبيق التجويد 10 درجات'!$X43</f>
        <v>0</v>
      </c>
    </row>
    <row r="136" spans="1:44" ht="21.95" customHeight="1">
      <c r="A136" s="584" t="str">
        <f>$A$16</f>
        <v>الانطلاق في القراءة</v>
      </c>
      <c r="B136" s="585"/>
      <c r="C136" s="101">
        <f>'الانطلاق في القراءة 10 درجات'!$J$5</f>
        <v>10</v>
      </c>
      <c r="D136" s="102">
        <f>'الانطلاق في القراءة 10 درجات'!$S38</f>
        <v>0</v>
      </c>
      <c r="E136" s="102">
        <f>'الانطلاق في القراءة 10 درجات'!$T38</f>
        <v>0</v>
      </c>
      <c r="F136" s="102">
        <f>'الانطلاق في القراءة 10 درجات'!$U38</f>
        <v>0</v>
      </c>
      <c r="G136" s="103" t="str">
        <f>'الانطلاق في القراءة 10 درجات'!$W38</f>
        <v>0</v>
      </c>
      <c r="H136" s="104" t="str">
        <f>'الانطلاق في القراءة 10 درجات'!$X38</f>
        <v>0</v>
      </c>
      <c r="J136" s="584" t="str">
        <f>$A$16</f>
        <v>الانطلاق في القراءة</v>
      </c>
      <c r="K136" s="585"/>
      <c r="L136" s="101">
        <f>'الانطلاق في القراءة 10 درجات'!$J$5</f>
        <v>10</v>
      </c>
      <c r="M136" s="102">
        <f>'الانطلاق في القراءة 10 درجات'!$S39</f>
        <v>0</v>
      </c>
      <c r="N136" s="102">
        <f>'الانطلاق في القراءة 10 درجات'!$T39</f>
        <v>0</v>
      </c>
      <c r="O136" s="102">
        <f>'الانطلاق في القراءة 10 درجات'!$U39</f>
        <v>0</v>
      </c>
      <c r="P136" s="103" t="str">
        <f>'الانطلاق في القراءة 10 درجات'!$W39</f>
        <v>0</v>
      </c>
      <c r="Q136" s="104" t="str">
        <f>'الانطلاق في القراءة 10 درجات'!$X39</f>
        <v>0</v>
      </c>
      <c r="S136" s="584" t="str">
        <f>$A$16</f>
        <v>الانطلاق في القراءة</v>
      </c>
      <c r="T136" s="585"/>
      <c r="U136" s="101">
        <f>'الانطلاق في القراءة 10 درجات'!$J$5</f>
        <v>10</v>
      </c>
      <c r="V136" s="102">
        <f>'الانطلاق في القراءة 10 درجات'!$S40</f>
        <v>0</v>
      </c>
      <c r="W136" s="102">
        <f>'الانطلاق في القراءة 10 درجات'!$T40</f>
        <v>0</v>
      </c>
      <c r="X136" s="102">
        <f>'الانطلاق في القراءة 10 درجات'!$U40</f>
        <v>0</v>
      </c>
      <c r="Y136" s="103" t="str">
        <f>'الانطلاق في القراءة 10 درجات'!$W40</f>
        <v>0</v>
      </c>
      <c r="Z136" s="104" t="str">
        <f>'الانطلاق في القراءة 10 درجات'!$X40</f>
        <v>0</v>
      </c>
      <c r="AB136" s="584" t="str">
        <f>$A$16</f>
        <v>الانطلاق في القراءة</v>
      </c>
      <c r="AC136" s="585"/>
      <c r="AD136" s="101">
        <f>'الانطلاق في القراءة 10 درجات'!$J$5</f>
        <v>10</v>
      </c>
      <c r="AE136" s="102">
        <f>'الانطلاق في القراءة 10 درجات'!$S41</f>
        <v>0</v>
      </c>
      <c r="AF136" s="102">
        <f>'الانطلاق في القراءة 10 درجات'!$T41</f>
        <v>0</v>
      </c>
      <c r="AG136" s="102">
        <f>'الانطلاق في القراءة 10 درجات'!$U41</f>
        <v>0</v>
      </c>
      <c r="AH136" s="103" t="str">
        <f>'الانطلاق في القراءة 10 درجات'!$W41</f>
        <v>0</v>
      </c>
      <c r="AI136" s="104" t="str">
        <f>'الانطلاق في القراءة 10 درجات'!$X41</f>
        <v>0</v>
      </c>
      <c r="AK136" s="584" t="str">
        <f>$A$16</f>
        <v>الانطلاق في القراءة</v>
      </c>
      <c r="AL136" s="585"/>
      <c r="AM136" s="101">
        <f>'الانطلاق في القراءة 10 درجات'!$J$5</f>
        <v>10</v>
      </c>
      <c r="AN136" s="102">
        <f>'الانطلاق في القراءة 10 درجات'!$S42</f>
        <v>0</v>
      </c>
      <c r="AO136" s="102">
        <f>'الانطلاق في القراءة 10 درجات'!$T42</f>
        <v>0</v>
      </c>
      <c r="AP136" s="102">
        <f>'الانطلاق في القراءة 10 درجات'!$U42</f>
        <v>0</v>
      </c>
      <c r="AQ136" s="103" t="str">
        <f>'الانطلاق في القراءة 10 درجات'!$W42</f>
        <v>0</v>
      </c>
      <c r="AR136" s="104" t="str">
        <f>'الانطلاق في القراءة 10 درجات'!$X42</f>
        <v>0</v>
      </c>
    </row>
    <row r="137" spans="1:44" ht="21.95" customHeight="1">
      <c r="A137" s="574" t="str">
        <f>$A$17</f>
        <v>الحفظ</v>
      </c>
      <c r="B137" s="575"/>
      <c r="C137" s="101">
        <f>'الحفظ 25 درجة'!$J$5</f>
        <v>25</v>
      </c>
      <c r="D137" s="102">
        <f>'الحفظ 25 درجة'!$S38</f>
        <v>0</v>
      </c>
      <c r="E137" s="102">
        <f>'الحفظ 25 درجة'!$T38</f>
        <v>0</v>
      </c>
      <c r="F137" s="102">
        <f>'الحفظ 25 درجة'!$U38</f>
        <v>0</v>
      </c>
      <c r="G137" s="103" t="str">
        <f>'الحفظ 25 درجة'!$W38</f>
        <v>0</v>
      </c>
      <c r="H137" s="104" t="str">
        <f>'الحفظ 25 درجة'!$X38</f>
        <v>0</v>
      </c>
      <c r="J137" s="574" t="str">
        <f>$A$17</f>
        <v>الحفظ</v>
      </c>
      <c r="K137" s="575"/>
      <c r="L137" s="101">
        <f>'الحفظ 25 درجة'!$J$5</f>
        <v>25</v>
      </c>
      <c r="M137" s="102">
        <f>'الحفظ 25 درجة'!$S39</f>
        <v>0</v>
      </c>
      <c r="N137" s="102">
        <f>'الحفظ 25 درجة'!$T39</f>
        <v>0</v>
      </c>
      <c r="O137" s="102">
        <f>'الحفظ 25 درجة'!$U39</f>
        <v>0</v>
      </c>
      <c r="P137" s="103" t="str">
        <f>'الحفظ 25 درجة'!$W39</f>
        <v>0</v>
      </c>
      <c r="Q137" s="104" t="str">
        <f>'الحفظ 25 درجة'!$X39</f>
        <v>0</v>
      </c>
      <c r="S137" s="574" t="str">
        <f>$A$17</f>
        <v>الحفظ</v>
      </c>
      <c r="T137" s="575"/>
      <c r="U137" s="101">
        <f>'الحفظ 25 درجة'!$J$5</f>
        <v>25</v>
      </c>
      <c r="V137" s="102">
        <f>'الحفظ 25 درجة'!$S40</f>
        <v>0</v>
      </c>
      <c r="W137" s="102">
        <f>'الحفظ 25 درجة'!$T40</f>
        <v>0</v>
      </c>
      <c r="X137" s="102">
        <f>'الحفظ 25 درجة'!$U40</f>
        <v>0</v>
      </c>
      <c r="Y137" s="103" t="str">
        <f>'الحفظ 25 درجة'!$W40</f>
        <v>0</v>
      </c>
      <c r="Z137" s="104" t="str">
        <f>'الحفظ 25 درجة'!$X40</f>
        <v>0</v>
      </c>
      <c r="AB137" s="574" t="str">
        <f>$A$17</f>
        <v>الحفظ</v>
      </c>
      <c r="AC137" s="575"/>
      <c r="AD137" s="101">
        <f>'الحفظ 25 درجة'!$J$5</f>
        <v>25</v>
      </c>
      <c r="AE137" s="102">
        <f>'الحفظ 25 درجة'!$S41</f>
        <v>0</v>
      </c>
      <c r="AF137" s="102">
        <f>'الحفظ 25 درجة'!$T41</f>
        <v>0</v>
      </c>
      <c r="AG137" s="102">
        <f>'الحفظ 25 درجة'!$U41</f>
        <v>0</v>
      </c>
      <c r="AH137" s="103" t="str">
        <f>'الحفظ 25 درجة'!$W41</f>
        <v>0</v>
      </c>
      <c r="AI137" s="104" t="str">
        <f>'الحفظ 25 درجة'!$X41</f>
        <v>0</v>
      </c>
      <c r="AK137" s="574" t="str">
        <f>$A$17</f>
        <v>الحفظ</v>
      </c>
      <c r="AL137" s="575"/>
      <c r="AM137" s="101">
        <f>'الحفظ 25 درجة'!$J$5</f>
        <v>25</v>
      </c>
      <c r="AN137" s="102">
        <f>'الحفظ 25 درجة'!$S42</f>
        <v>0</v>
      </c>
      <c r="AO137" s="102">
        <f>'الحفظ 25 درجة'!$T42</f>
        <v>0</v>
      </c>
      <c r="AP137" s="102">
        <f>'الحفظ 25 درجة'!$U42</f>
        <v>0</v>
      </c>
      <c r="AQ137" s="103" t="str">
        <f>'الحفظ 25 درجة'!$W42</f>
        <v>0</v>
      </c>
      <c r="AR137" s="104" t="str">
        <f>'الحفظ 25 درجة'!$X42</f>
        <v>0</v>
      </c>
    </row>
    <row r="138" spans="1:44" s="177" customFormat="1" ht="30" customHeight="1" thickBot="1">
      <c r="A138" s="538" t="s">
        <v>100</v>
      </c>
      <c r="B138" s="535"/>
      <c r="C138" s="535"/>
      <c r="D138" s="535"/>
      <c r="E138" s="536"/>
      <c r="F138" s="537"/>
      <c r="G138" s="175" t="str">
        <f>IF(SUM(G133:G137)=0,"0",(AVERAGE(G133:G137)))</f>
        <v>0</v>
      </c>
      <c r="H138" s="128" t="str">
        <f>IF(G138&lt;=0,"0",IF(G138&lt;=1%,"لم يتم تقييم الطالب/ة خلال الفترة",IF(G138&lt;=29.99%,"لا يمكن الحكم على مستوى الطالب/ة حاليًّا",IF(G138&lt;=39.99%,"مؤشرات مستوى الطالب/ة ضعيفة جدًا",IF(G138&lt;=49.99%,"مؤشرات مستوى الطالب/ة ضعيفة",IF(G138&lt;=69.99%,"مقبول",IF(G138&lt;=79.99%,"جيد",IF(G138&lt;=89.99%,"جيد جدًا",IF(G138&lt;=94.99%,"ممتاز",IF(G138&lt;=100%,"ممتاز جدًا","0"))))))))))</f>
        <v>0</v>
      </c>
      <c r="J138" s="538" t="s">
        <v>100</v>
      </c>
      <c r="K138" s="535"/>
      <c r="L138" s="535"/>
      <c r="M138" s="535"/>
      <c r="N138" s="536"/>
      <c r="O138" s="537"/>
      <c r="P138" s="175" t="str">
        <f>IF(SUM(P133:P137)=0,"0",(AVERAGE(P133:P137)))</f>
        <v>0</v>
      </c>
      <c r="Q138" s="128" t="str">
        <f>IF(P138&lt;=0,"0",IF(P138&lt;=1%,"لم يتم تقييم الطالب/ة خلال الفترة",IF(P138&lt;=29.99%,"لا يمكن الحكم على مستوى الطالب/ة حاليًّا",IF(P138&lt;=39.99%,"مؤشرات مستوى الطالب/ة ضعيفة جدًا",IF(P138&lt;=49.99%,"مؤشرات مستوى الطالب/ة ضعيفة",IF(P138&lt;=69.99%,"مقبول",IF(P138&lt;=79.99%,"جيد",IF(P138&lt;=89.99%,"جيد جدًا",IF(P138&lt;=94.99%,"ممتاز",IF(P138&lt;=100%,"ممتاز جدًا","0"))))))))))</f>
        <v>0</v>
      </c>
      <c r="S138" s="538" t="s">
        <v>100</v>
      </c>
      <c r="T138" s="535"/>
      <c r="U138" s="535"/>
      <c r="V138" s="535"/>
      <c r="W138" s="536"/>
      <c r="X138" s="537"/>
      <c r="Y138" s="175" t="str">
        <f>IF(SUM(Y133:Y137)=0,"0",(AVERAGE(Y133:Y137)))</f>
        <v>0</v>
      </c>
      <c r="Z138" s="128" t="str">
        <f>IF(Y138&lt;=0,"0",IF(Y138&lt;=1%,"لم يتم تقييم الطالب/ة خلال الفترة",IF(Y138&lt;=29.99%,"لا يمكن الحكم على مستوى الطالب/ة حاليًّا",IF(Y138&lt;=39.99%,"مؤشرات مستوى الطالب/ة ضعيفة جدًا",IF(Y138&lt;=49.99%,"مؤشرات مستوى الطالب/ة ضعيفة",IF(Y138&lt;=69.99%,"مقبول",IF(Y138&lt;=79.99%,"جيد",IF(Y138&lt;=89.99%,"جيد جدًا",IF(Y138&lt;=94.99%,"ممتاز",IF(Y138&lt;=100%,"ممتاز جدًا","0"))))))))))</f>
        <v>0</v>
      </c>
      <c r="AB138" s="538" t="s">
        <v>100</v>
      </c>
      <c r="AC138" s="535"/>
      <c r="AD138" s="535"/>
      <c r="AE138" s="535"/>
      <c r="AF138" s="536"/>
      <c r="AG138" s="537"/>
      <c r="AH138" s="175" t="str">
        <f>IF(SUM(AH133:AH137)=0,"0",(AVERAGE(AH133:AH137)))</f>
        <v>0</v>
      </c>
      <c r="AI138" s="128" t="str">
        <f>IF(AH138&lt;=0,"0",IF(AH138&lt;=1%,"لم يتم تقييم الطالب/ة خلال الفترة",IF(AH138&lt;=29.99%,"لا يمكن الحكم على مستوى الطالب/ة حاليًّا",IF(AH138&lt;=39.99%,"مؤشرات مستوى الطالب/ة ضعيفة جدًا",IF(AH138&lt;=49.99%,"مؤشرات مستوى الطالب/ة ضعيفة",IF(AH138&lt;=69.99%,"مقبول",IF(AH138&lt;=79.99%,"جيد",IF(AH138&lt;=89.99%,"جيد جدًا",IF(AH138&lt;=94.99%,"ممتاز",IF(AH138&lt;=100%,"ممتاز جدًا","0"))))))))))</f>
        <v>0</v>
      </c>
      <c r="AK138" s="538" t="s">
        <v>100</v>
      </c>
      <c r="AL138" s="535"/>
      <c r="AM138" s="535"/>
      <c r="AN138" s="535"/>
      <c r="AO138" s="536"/>
      <c r="AP138" s="537"/>
      <c r="AQ138" s="175" t="str">
        <f>IF(SUM(AQ133:AQ137)=0,"0",(AVERAGE(AQ133:AQ137)))</f>
        <v>0</v>
      </c>
      <c r="AR138" s="128" t="str">
        <f>IF(AQ138&lt;=0,"0",IF(AQ138&lt;=1%,"لم يتم تقييم الطالب/ة خلال الفترة",IF(AQ138&lt;=29.99%,"لا يمكن الحكم على مستوى الطالب/ة حاليًّا",IF(AQ138&lt;=39.99%,"مؤشرات مستوى الطالب/ة ضعيفة جدًا",IF(AQ138&lt;=49.99%,"مؤشرات مستوى الطالب/ة ضعيفة",IF(AQ138&lt;=69.99%,"مقبول",IF(AQ138&lt;=79.99%,"جيد",IF(AQ138&lt;=89.99%,"جيد جدًا",IF(AQ138&lt;=94.99%,"ممتاز",IF(AQ138&lt;=100%,"ممتاز جدًا","0"))))))))))</f>
        <v>0</v>
      </c>
    </row>
    <row r="139" spans="1:44" ht="9.75" customHeight="1" thickBot="1">
      <c r="A139" s="138"/>
      <c r="B139" s="138"/>
      <c r="C139" s="138"/>
      <c r="D139" s="138"/>
      <c r="E139" s="138"/>
      <c r="F139" s="138"/>
      <c r="G139" s="78"/>
      <c r="H139" s="105"/>
      <c r="J139" s="138"/>
      <c r="K139" s="138"/>
      <c r="L139" s="138"/>
      <c r="M139" s="138"/>
      <c r="N139" s="138"/>
      <c r="O139" s="138"/>
      <c r="P139" s="78"/>
      <c r="Q139" s="105"/>
      <c r="S139" s="138"/>
      <c r="T139" s="138"/>
      <c r="U139" s="138"/>
      <c r="V139" s="138"/>
      <c r="W139" s="138"/>
      <c r="X139" s="138"/>
      <c r="Y139" s="78"/>
      <c r="Z139" s="105"/>
      <c r="AB139" s="138"/>
      <c r="AC139" s="138"/>
      <c r="AD139" s="138"/>
      <c r="AE139" s="138"/>
      <c r="AF139" s="138"/>
      <c r="AG139" s="138"/>
      <c r="AH139" s="78"/>
      <c r="AI139" s="105"/>
      <c r="AK139" s="138"/>
      <c r="AL139" s="138"/>
      <c r="AM139" s="138"/>
      <c r="AN139" s="138"/>
      <c r="AO139" s="138"/>
      <c r="AP139" s="138"/>
      <c r="AQ139" s="78"/>
      <c r="AR139" s="105"/>
    </row>
    <row r="140" spans="1:44" ht="27" customHeight="1" thickTop="1" thickBot="1">
      <c r="A140" s="542" t="str">
        <f>$A$20</f>
        <v xml:space="preserve">تقرير حضور وغياب الطالب/ة حتى تأريخ </v>
      </c>
      <c r="B140" s="543"/>
      <c r="C140" s="544"/>
      <c r="D140" s="544"/>
      <c r="E140" s="544"/>
      <c r="F140" s="544"/>
      <c r="G140" s="544"/>
      <c r="H140" s="107">
        <f>$H$20</f>
        <v>0</v>
      </c>
      <c r="J140" s="542" t="str">
        <f>$A$20</f>
        <v xml:space="preserve">تقرير حضور وغياب الطالب/ة حتى تأريخ </v>
      </c>
      <c r="K140" s="543"/>
      <c r="L140" s="544"/>
      <c r="M140" s="544"/>
      <c r="N140" s="544"/>
      <c r="O140" s="544"/>
      <c r="P140" s="544"/>
      <c r="Q140" s="107">
        <f>$H$20</f>
        <v>0</v>
      </c>
      <c r="S140" s="542" t="str">
        <f>$A$20</f>
        <v xml:space="preserve">تقرير حضور وغياب الطالب/ة حتى تأريخ </v>
      </c>
      <c r="T140" s="543"/>
      <c r="U140" s="544"/>
      <c r="V140" s="544"/>
      <c r="W140" s="544"/>
      <c r="X140" s="544"/>
      <c r="Y140" s="544"/>
      <c r="Z140" s="107">
        <f>$H$20</f>
        <v>0</v>
      </c>
      <c r="AB140" s="542" t="str">
        <f>$A$20</f>
        <v xml:space="preserve">تقرير حضور وغياب الطالب/ة حتى تأريخ </v>
      </c>
      <c r="AC140" s="543"/>
      <c r="AD140" s="544"/>
      <c r="AE140" s="544"/>
      <c r="AF140" s="544"/>
      <c r="AG140" s="544"/>
      <c r="AH140" s="544"/>
      <c r="AI140" s="107">
        <f>$H$20</f>
        <v>0</v>
      </c>
      <c r="AK140" s="542" t="str">
        <f>$A$20</f>
        <v xml:space="preserve">تقرير حضور وغياب الطالب/ة حتى تأريخ </v>
      </c>
      <c r="AL140" s="543"/>
      <c r="AM140" s="544"/>
      <c r="AN140" s="544"/>
      <c r="AO140" s="544"/>
      <c r="AP140" s="544"/>
      <c r="AQ140" s="544"/>
      <c r="AR140" s="107">
        <f>$H$20</f>
        <v>0</v>
      </c>
    </row>
    <row r="141" spans="1:44" ht="9.75" customHeight="1" thickTop="1" thickBot="1">
      <c r="A141" s="108"/>
      <c r="B141" s="108"/>
      <c r="C141" s="109"/>
      <c r="D141" s="109"/>
      <c r="E141" s="109"/>
      <c r="F141" s="109"/>
      <c r="G141" s="109"/>
      <c r="H141" s="110"/>
      <c r="J141" s="108"/>
      <c r="K141" s="108"/>
      <c r="L141" s="109"/>
      <c r="M141" s="109"/>
      <c r="N141" s="109"/>
      <c r="O141" s="109"/>
      <c r="P141" s="109"/>
      <c r="Q141" s="110"/>
      <c r="S141" s="108"/>
      <c r="T141" s="108"/>
      <c r="U141" s="109"/>
      <c r="V141" s="109"/>
      <c r="W141" s="109"/>
      <c r="X141" s="109"/>
      <c r="Y141" s="109"/>
      <c r="Z141" s="110"/>
      <c r="AB141" s="108"/>
      <c r="AC141" s="108"/>
      <c r="AD141" s="109"/>
      <c r="AE141" s="109"/>
      <c r="AF141" s="109"/>
      <c r="AG141" s="109"/>
      <c r="AH141" s="109"/>
      <c r="AI141" s="110"/>
      <c r="AK141" s="108"/>
      <c r="AL141" s="108"/>
      <c r="AM141" s="109"/>
      <c r="AN141" s="109"/>
      <c r="AO141" s="109"/>
      <c r="AP141" s="109"/>
      <c r="AQ141" s="109"/>
      <c r="AR141" s="110"/>
    </row>
    <row r="142" spans="1:44" s="132" customFormat="1" ht="21" customHeight="1">
      <c r="A142" s="551" t="str">
        <f>$A$22</f>
        <v>عدد أيام</v>
      </c>
      <c r="B142" s="552"/>
      <c r="C142" s="552"/>
      <c r="D142" s="552"/>
      <c r="E142" s="547" t="str">
        <f>$E$22</f>
        <v>الدرجة المستحقة</v>
      </c>
      <c r="F142" s="545" t="str">
        <f>$F$22</f>
        <v>نسبة الحضور</v>
      </c>
      <c r="G142" s="545" t="str">
        <f>$G$22</f>
        <v>ملحوظات</v>
      </c>
      <c r="H142" s="548"/>
      <c r="J142" s="551" t="str">
        <f>$A$22</f>
        <v>عدد أيام</v>
      </c>
      <c r="K142" s="552"/>
      <c r="L142" s="552"/>
      <c r="M142" s="552"/>
      <c r="N142" s="547" t="str">
        <f>$E$22</f>
        <v>الدرجة المستحقة</v>
      </c>
      <c r="O142" s="545" t="str">
        <f>$F$22</f>
        <v>نسبة الحضور</v>
      </c>
      <c r="P142" s="545" t="str">
        <f>$G$22</f>
        <v>ملحوظات</v>
      </c>
      <c r="Q142" s="548"/>
      <c r="S142" s="551" t="str">
        <f>$A$22</f>
        <v>عدد أيام</v>
      </c>
      <c r="T142" s="552"/>
      <c r="U142" s="552"/>
      <c r="V142" s="552"/>
      <c r="W142" s="547" t="str">
        <f>$E$22</f>
        <v>الدرجة المستحقة</v>
      </c>
      <c r="X142" s="545" t="str">
        <f>$F$22</f>
        <v>نسبة الحضور</v>
      </c>
      <c r="Y142" s="545" t="str">
        <f>$G$22</f>
        <v>ملحوظات</v>
      </c>
      <c r="Z142" s="548"/>
      <c r="AB142" s="551" t="str">
        <f>$A$22</f>
        <v>عدد أيام</v>
      </c>
      <c r="AC142" s="552"/>
      <c r="AD142" s="552"/>
      <c r="AE142" s="552"/>
      <c r="AF142" s="547" t="str">
        <f>$E$22</f>
        <v>الدرجة المستحقة</v>
      </c>
      <c r="AG142" s="545" t="str">
        <f>$F$22</f>
        <v>نسبة الحضور</v>
      </c>
      <c r="AH142" s="545" t="str">
        <f>$G$22</f>
        <v>ملحوظات</v>
      </c>
      <c r="AI142" s="548"/>
      <c r="AK142" s="551" t="str">
        <f>$A$22</f>
        <v>عدد أيام</v>
      </c>
      <c r="AL142" s="552"/>
      <c r="AM142" s="552"/>
      <c r="AN142" s="552"/>
      <c r="AO142" s="547" t="str">
        <f>$E$22</f>
        <v>الدرجة المستحقة</v>
      </c>
      <c r="AP142" s="545" t="str">
        <f>$F$22</f>
        <v>نسبة الحضور</v>
      </c>
      <c r="AQ142" s="545" t="str">
        <f>$G$22</f>
        <v>ملحوظات</v>
      </c>
      <c r="AR142" s="548"/>
    </row>
    <row r="143" spans="1:44" s="132" customFormat="1" ht="30.75" customHeight="1">
      <c r="A143" s="133" t="str">
        <f>$A$23</f>
        <v>الدراسة الفعلية</v>
      </c>
      <c r="B143" s="139" t="str">
        <f>$B$23</f>
        <v>حضور الطالب/ة</v>
      </c>
      <c r="C143" s="139" t="str">
        <f>$C$23</f>
        <v>الغياب بعذر</v>
      </c>
      <c r="D143" s="134" t="str">
        <f>$D$23</f>
        <v>الغياب بدون عذر</v>
      </c>
      <c r="E143" s="546"/>
      <c r="F143" s="546"/>
      <c r="G143" s="546"/>
      <c r="H143" s="549"/>
      <c r="J143" s="133" t="str">
        <f>$A$23</f>
        <v>الدراسة الفعلية</v>
      </c>
      <c r="K143" s="139" t="str">
        <f>$B$23</f>
        <v>حضور الطالب/ة</v>
      </c>
      <c r="L143" s="139" t="str">
        <f>$C$23</f>
        <v>الغياب بعذر</v>
      </c>
      <c r="M143" s="134" t="str">
        <f>$D$23</f>
        <v>الغياب بدون عذر</v>
      </c>
      <c r="N143" s="546"/>
      <c r="O143" s="546"/>
      <c r="P143" s="546"/>
      <c r="Q143" s="549"/>
      <c r="S143" s="133" t="str">
        <f>$A$23</f>
        <v>الدراسة الفعلية</v>
      </c>
      <c r="T143" s="139" t="str">
        <f>$B$23</f>
        <v>حضور الطالب/ة</v>
      </c>
      <c r="U143" s="139" t="str">
        <f>$C$23</f>
        <v>الغياب بعذر</v>
      </c>
      <c r="V143" s="134" t="str">
        <f>$D$23</f>
        <v>الغياب بدون عذر</v>
      </c>
      <c r="W143" s="546"/>
      <c r="X143" s="546"/>
      <c r="Y143" s="546"/>
      <c r="Z143" s="549"/>
      <c r="AB143" s="133" t="str">
        <f>$A$23</f>
        <v>الدراسة الفعلية</v>
      </c>
      <c r="AC143" s="139" t="str">
        <f>$B$23</f>
        <v>حضور الطالب/ة</v>
      </c>
      <c r="AD143" s="139" t="str">
        <f>$C$23</f>
        <v>الغياب بعذر</v>
      </c>
      <c r="AE143" s="134" t="str">
        <f>$D$23</f>
        <v>الغياب بدون عذر</v>
      </c>
      <c r="AF143" s="546"/>
      <c r="AG143" s="546"/>
      <c r="AH143" s="546"/>
      <c r="AI143" s="549"/>
      <c r="AK143" s="133" t="str">
        <f>$A$23</f>
        <v>الدراسة الفعلية</v>
      </c>
      <c r="AL143" s="139" t="str">
        <f>$B$23</f>
        <v>حضور الطالب/ة</v>
      </c>
      <c r="AM143" s="139" t="str">
        <f>$C$23</f>
        <v>الغياب بعذر</v>
      </c>
      <c r="AN143" s="134" t="str">
        <f>$D$23</f>
        <v>الغياب بدون عذر</v>
      </c>
      <c r="AO143" s="546"/>
      <c r="AP143" s="546"/>
      <c r="AQ143" s="546"/>
      <c r="AR143" s="549"/>
    </row>
    <row r="144" spans="1:44" s="177" customFormat="1" ht="33" customHeight="1" thickBot="1">
      <c r="A144" s="172">
        <f>'الحضور 5 درجات'!$BN39</f>
        <v>0</v>
      </c>
      <c r="B144" s="173">
        <f>'الحضور 5 درجات'!$BJ39</f>
        <v>0</v>
      </c>
      <c r="C144" s="173">
        <f>'الحضور 5 درجات'!$BK39</f>
        <v>0</v>
      </c>
      <c r="D144" s="71">
        <f>'الحضور 5 درجات'!$BL39</f>
        <v>0</v>
      </c>
      <c r="E144" s="173" t="str">
        <f>'الحضور 5 درجات'!$BP39</f>
        <v>0</v>
      </c>
      <c r="F144" s="222" t="str">
        <f>IF(A144&gt;0,(B144/A144),"0")</f>
        <v>0</v>
      </c>
      <c r="G144" s="586" t="str">
        <f>'الحضور 5 درجات'!$BQ39</f>
        <v>0</v>
      </c>
      <c r="H144" s="287"/>
      <c r="J144" s="172">
        <f>'الحضور 5 درجات'!$BN40</f>
        <v>0</v>
      </c>
      <c r="K144" s="173">
        <f>'الحضور 5 درجات'!$BJ40</f>
        <v>0</v>
      </c>
      <c r="L144" s="173">
        <f>'الحضور 5 درجات'!$BK40</f>
        <v>0</v>
      </c>
      <c r="M144" s="71">
        <f>'الحضور 5 درجات'!$BL40</f>
        <v>0</v>
      </c>
      <c r="N144" s="173" t="str">
        <f>'الحضور 5 درجات'!$BP40</f>
        <v>0</v>
      </c>
      <c r="O144" s="222" t="str">
        <f>IF(J144&gt;0,(K144/J144),"0")</f>
        <v>0</v>
      </c>
      <c r="P144" s="586" t="str">
        <f>'الحضور 5 درجات'!$BQ40</f>
        <v>0</v>
      </c>
      <c r="Q144" s="287"/>
      <c r="S144" s="172">
        <f>'الحضور 5 درجات'!$BN41</f>
        <v>0</v>
      </c>
      <c r="T144" s="173">
        <f>'الحضور 5 درجات'!$BJ41</f>
        <v>0</v>
      </c>
      <c r="U144" s="173">
        <f>'الحضور 5 درجات'!$BK41</f>
        <v>0</v>
      </c>
      <c r="V144" s="71">
        <f>'الحضور 5 درجات'!$BL41</f>
        <v>0</v>
      </c>
      <c r="W144" s="173" t="str">
        <f>'الحضور 5 درجات'!$BP41</f>
        <v>0</v>
      </c>
      <c r="X144" s="222" t="str">
        <f>IF(S144&gt;0,(T144/S144),"0")</f>
        <v>0</v>
      </c>
      <c r="Y144" s="586" t="str">
        <f>'الحضور 5 درجات'!$BQ41</f>
        <v>0</v>
      </c>
      <c r="Z144" s="287"/>
      <c r="AB144" s="172">
        <f>'الحضور 5 درجات'!$BN42</f>
        <v>0</v>
      </c>
      <c r="AC144" s="173">
        <f>'الحضور 5 درجات'!$BJ42</f>
        <v>0</v>
      </c>
      <c r="AD144" s="173">
        <f>'الحضور 5 درجات'!$BK42</f>
        <v>0</v>
      </c>
      <c r="AE144" s="71">
        <f>'الحضور 5 درجات'!$BL42</f>
        <v>0</v>
      </c>
      <c r="AF144" s="173" t="str">
        <f>'الحضور 5 درجات'!$BP42</f>
        <v>0</v>
      </c>
      <c r="AG144" s="222" t="str">
        <f>IF(AB144&gt;0,(AC144/AB144),"0")</f>
        <v>0</v>
      </c>
      <c r="AH144" s="586" t="str">
        <f>'الحضور 5 درجات'!$BQ42</f>
        <v>0</v>
      </c>
      <c r="AI144" s="287"/>
      <c r="AK144" s="172">
        <f>'الحضور 5 درجات'!$BN43</f>
        <v>0</v>
      </c>
      <c r="AL144" s="173">
        <f>'الحضور 5 درجات'!$BJ43</f>
        <v>0</v>
      </c>
      <c r="AM144" s="173">
        <f>'الحضور 5 درجات'!$BK43</f>
        <v>0</v>
      </c>
      <c r="AN144" s="71">
        <f>'الحضور 5 درجات'!$BL43</f>
        <v>0</v>
      </c>
      <c r="AO144" s="173" t="str">
        <f>'الحضور 5 درجات'!$BP43</f>
        <v>0</v>
      </c>
      <c r="AP144" s="222" t="str">
        <f>IF(AK144&gt;0,(AL144/AK144),"0")</f>
        <v>0</v>
      </c>
      <c r="AQ144" s="586" t="str">
        <f>'الحضور 5 درجات'!$BQ43</f>
        <v>0</v>
      </c>
      <c r="AR144" s="287"/>
    </row>
    <row r="145" spans="1:44" ht="11.25" customHeight="1" thickBot="1">
      <c r="A145" s="116"/>
      <c r="B145" s="116"/>
      <c r="C145" s="116"/>
      <c r="D145" s="17"/>
      <c r="E145" s="17"/>
      <c r="F145" s="17"/>
      <c r="G145" s="17"/>
      <c r="H145" s="17"/>
      <c r="J145" s="116"/>
      <c r="K145" s="116"/>
      <c r="L145" s="116"/>
      <c r="M145" s="17"/>
      <c r="N145" s="17"/>
      <c r="O145" s="17"/>
      <c r="P145" s="17"/>
      <c r="Q145" s="17"/>
      <c r="S145" s="116"/>
      <c r="T145" s="116"/>
      <c r="U145" s="116"/>
      <c r="V145" s="17"/>
      <c r="W145" s="17"/>
      <c r="X145" s="17"/>
      <c r="Y145" s="17"/>
      <c r="Z145" s="17"/>
      <c r="AB145" s="116"/>
      <c r="AC145" s="116"/>
      <c r="AD145" s="116"/>
      <c r="AE145" s="17"/>
      <c r="AF145" s="17"/>
      <c r="AG145" s="17"/>
      <c r="AH145" s="17"/>
      <c r="AI145" s="17"/>
      <c r="AK145" s="116"/>
      <c r="AL145" s="116"/>
      <c r="AM145" s="116"/>
      <c r="AN145" s="17"/>
      <c r="AO145" s="17"/>
      <c r="AP145" s="17"/>
      <c r="AQ145" s="17"/>
      <c r="AR145" s="17"/>
    </row>
    <row r="146" spans="1:44" ht="18.75" thickTop="1">
      <c r="A146" s="531" t="str">
        <f>$A$26</f>
        <v>معلم/ة المادة</v>
      </c>
      <c r="B146" s="532"/>
      <c r="C146" s="533"/>
      <c r="D146" s="116"/>
      <c r="E146" s="116"/>
      <c r="F146" s="531" t="str">
        <f>$F$26</f>
        <v>مدير/ة المدرسة</v>
      </c>
      <c r="G146" s="532"/>
      <c r="H146" s="533"/>
      <c r="J146" s="531" t="str">
        <f>$A$26</f>
        <v>معلم/ة المادة</v>
      </c>
      <c r="K146" s="532"/>
      <c r="L146" s="533"/>
      <c r="M146" s="116"/>
      <c r="N146" s="116"/>
      <c r="O146" s="531" t="str">
        <f>$F$26</f>
        <v>مدير/ة المدرسة</v>
      </c>
      <c r="P146" s="532"/>
      <c r="Q146" s="533"/>
      <c r="S146" s="531" t="str">
        <f>$A$26</f>
        <v>معلم/ة المادة</v>
      </c>
      <c r="T146" s="532"/>
      <c r="U146" s="533"/>
      <c r="V146" s="116"/>
      <c r="W146" s="116"/>
      <c r="X146" s="531" t="str">
        <f>$F$26</f>
        <v>مدير/ة المدرسة</v>
      </c>
      <c r="Y146" s="532"/>
      <c r="Z146" s="533"/>
      <c r="AB146" s="531" t="str">
        <f>$A$26</f>
        <v>معلم/ة المادة</v>
      </c>
      <c r="AC146" s="532"/>
      <c r="AD146" s="533"/>
      <c r="AE146" s="116"/>
      <c r="AF146" s="116"/>
      <c r="AG146" s="531" t="str">
        <f>$F$26</f>
        <v>مدير/ة المدرسة</v>
      </c>
      <c r="AH146" s="532"/>
      <c r="AI146" s="533"/>
      <c r="AK146" s="531" t="str">
        <f>$A$26</f>
        <v>معلم/ة المادة</v>
      </c>
      <c r="AL146" s="532"/>
      <c r="AM146" s="533"/>
      <c r="AN146" s="116"/>
      <c r="AO146" s="116"/>
      <c r="AP146" s="531" t="str">
        <f>$F$26</f>
        <v>مدير/ة المدرسة</v>
      </c>
      <c r="AQ146" s="532"/>
      <c r="AR146" s="533"/>
    </row>
    <row r="147" spans="1:44" ht="18">
      <c r="A147" s="122"/>
      <c r="B147" s="92"/>
      <c r="C147" s="123"/>
      <c r="D147" s="116"/>
      <c r="E147" s="116"/>
      <c r="F147" s="122"/>
      <c r="G147" s="92"/>
      <c r="H147" s="123"/>
      <c r="J147" s="122"/>
      <c r="K147" s="92"/>
      <c r="L147" s="123"/>
      <c r="M147" s="116"/>
      <c r="N147" s="116"/>
      <c r="O147" s="122"/>
      <c r="P147" s="92"/>
      <c r="Q147" s="123"/>
      <c r="S147" s="122"/>
      <c r="T147" s="92"/>
      <c r="U147" s="123"/>
      <c r="V147" s="116"/>
      <c r="W147" s="116"/>
      <c r="X147" s="122"/>
      <c r="Y147" s="92"/>
      <c r="Z147" s="123"/>
      <c r="AB147" s="122"/>
      <c r="AC147" s="92"/>
      <c r="AD147" s="123"/>
      <c r="AE147" s="116"/>
      <c r="AF147" s="116"/>
      <c r="AG147" s="122"/>
      <c r="AH147" s="92"/>
      <c r="AI147" s="123"/>
      <c r="AK147" s="122"/>
      <c r="AL147" s="92"/>
      <c r="AM147" s="123"/>
      <c r="AN147" s="116"/>
      <c r="AO147" s="116"/>
      <c r="AP147" s="122"/>
      <c r="AQ147" s="92"/>
      <c r="AR147" s="123"/>
    </row>
    <row r="148" spans="1:44" ht="18.75" thickBot="1">
      <c r="A148" s="539">
        <f>$A$28</f>
        <v>0</v>
      </c>
      <c r="B148" s="540"/>
      <c r="C148" s="541"/>
      <c r="D148" s="116"/>
      <c r="E148" s="116"/>
      <c r="F148" s="539">
        <f>$F$28</f>
        <v>0</v>
      </c>
      <c r="G148" s="540"/>
      <c r="H148" s="541"/>
      <c r="J148" s="539">
        <f>$A$28</f>
        <v>0</v>
      </c>
      <c r="K148" s="540"/>
      <c r="L148" s="541"/>
      <c r="M148" s="116"/>
      <c r="N148" s="116"/>
      <c r="O148" s="539">
        <f>$F$28</f>
        <v>0</v>
      </c>
      <c r="P148" s="540"/>
      <c r="Q148" s="541"/>
      <c r="S148" s="539">
        <f>$A$28</f>
        <v>0</v>
      </c>
      <c r="T148" s="540"/>
      <c r="U148" s="541"/>
      <c r="V148" s="116"/>
      <c r="W148" s="116"/>
      <c r="X148" s="539">
        <f>$F$28</f>
        <v>0</v>
      </c>
      <c r="Y148" s="540"/>
      <c r="Z148" s="541"/>
      <c r="AB148" s="539">
        <f>$A$28</f>
        <v>0</v>
      </c>
      <c r="AC148" s="540"/>
      <c r="AD148" s="541"/>
      <c r="AE148" s="116"/>
      <c r="AF148" s="116"/>
      <c r="AG148" s="539">
        <f>$F$28</f>
        <v>0</v>
      </c>
      <c r="AH148" s="540"/>
      <c r="AI148" s="541"/>
      <c r="AK148" s="539">
        <f>$A$28</f>
        <v>0</v>
      </c>
      <c r="AL148" s="540"/>
      <c r="AM148" s="541"/>
      <c r="AN148" s="116"/>
      <c r="AO148" s="116"/>
      <c r="AP148" s="539">
        <f>$F$28</f>
        <v>0</v>
      </c>
      <c r="AQ148" s="540"/>
      <c r="AR148" s="541"/>
    </row>
    <row r="149" spans="1:44" ht="12.75" customHeight="1" thickTop="1" thickBot="1">
      <c r="A149" s="138"/>
      <c r="B149" s="138"/>
      <c r="C149" s="138"/>
      <c r="D149" s="116"/>
      <c r="E149" s="116"/>
      <c r="F149" s="138"/>
      <c r="G149" s="138"/>
      <c r="H149" s="138"/>
      <c r="J149" s="138"/>
      <c r="K149" s="138"/>
      <c r="L149" s="138"/>
      <c r="M149" s="116"/>
      <c r="N149" s="116"/>
      <c r="O149" s="138"/>
      <c r="P149" s="138"/>
      <c r="Q149" s="138"/>
      <c r="S149" s="138"/>
      <c r="T149" s="138"/>
      <c r="U149" s="138"/>
      <c r="V149" s="116"/>
      <c r="W149" s="116"/>
      <c r="X149" s="138"/>
      <c r="Y149" s="138"/>
      <c r="Z149" s="138"/>
      <c r="AB149" s="138"/>
      <c r="AC149" s="138"/>
      <c r="AD149" s="138"/>
      <c r="AE149" s="116"/>
      <c r="AF149" s="116"/>
      <c r="AG149" s="138"/>
      <c r="AH149" s="138"/>
      <c r="AI149" s="138"/>
      <c r="AK149" s="138"/>
      <c r="AL149" s="138"/>
      <c r="AM149" s="138"/>
      <c r="AN149" s="116"/>
      <c r="AO149" s="116"/>
      <c r="AP149" s="138"/>
      <c r="AQ149" s="138"/>
      <c r="AR149" s="138"/>
    </row>
    <row r="150" spans="1:44" ht="18">
      <c r="A150" s="522" t="str">
        <f>$A$30</f>
        <v>مرئيات ولي الأمر / والتوقيع بالعلم .</v>
      </c>
      <c r="B150" s="523"/>
      <c r="C150" s="523"/>
      <c r="D150" s="523"/>
      <c r="E150" s="523"/>
      <c r="F150" s="523"/>
      <c r="G150" s="523"/>
      <c r="H150" s="524"/>
      <c r="J150" s="522" t="str">
        <f>$A$30</f>
        <v>مرئيات ولي الأمر / والتوقيع بالعلم .</v>
      </c>
      <c r="K150" s="523"/>
      <c r="L150" s="523"/>
      <c r="M150" s="523"/>
      <c r="N150" s="523"/>
      <c r="O150" s="523"/>
      <c r="P150" s="523"/>
      <c r="Q150" s="524"/>
      <c r="S150" s="522" t="str">
        <f>$A$30</f>
        <v>مرئيات ولي الأمر / والتوقيع بالعلم .</v>
      </c>
      <c r="T150" s="523"/>
      <c r="U150" s="523"/>
      <c r="V150" s="523"/>
      <c r="W150" s="523"/>
      <c r="X150" s="523"/>
      <c r="Y150" s="523"/>
      <c r="Z150" s="524"/>
      <c r="AB150" s="522" t="str">
        <f>$A$30</f>
        <v>مرئيات ولي الأمر / والتوقيع بالعلم .</v>
      </c>
      <c r="AC150" s="523"/>
      <c r="AD150" s="523"/>
      <c r="AE150" s="523"/>
      <c r="AF150" s="523"/>
      <c r="AG150" s="523"/>
      <c r="AH150" s="523"/>
      <c r="AI150" s="524"/>
      <c r="AK150" s="522" t="str">
        <f>$A$30</f>
        <v>مرئيات ولي الأمر / والتوقيع بالعلم .</v>
      </c>
      <c r="AL150" s="523"/>
      <c r="AM150" s="523"/>
      <c r="AN150" s="523"/>
      <c r="AO150" s="523"/>
      <c r="AP150" s="523"/>
      <c r="AQ150" s="523"/>
      <c r="AR150" s="524"/>
    </row>
    <row r="151" spans="1:44" ht="18">
      <c r="A151" s="525" t="str">
        <f>$A$31</f>
        <v>المكرم ولي أمر الطالب/ة ................................... المحترم</v>
      </c>
      <c r="B151" s="526"/>
      <c r="C151" s="526"/>
      <c r="D151" s="526"/>
      <c r="E151" s="526"/>
      <c r="F151" s="526"/>
      <c r="G151" s="526"/>
      <c r="H151" s="527"/>
      <c r="J151" s="525" t="str">
        <f>$A$31</f>
        <v>المكرم ولي أمر الطالب/ة ................................... المحترم</v>
      </c>
      <c r="K151" s="526"/>
      <c r="L151" s="526"/>
      <c r="M151" s="526"/>
      <c r="N151" s="526"/>
      <c r="O151" s="526"/>
      <c r="P151" s="526"/>
      <c r="Q151" s="527"/>
      <c r="S151" s="525" t="str">
        <f>$A$31</f>
        <v>المكرم ولي أمر الطالب/ة ................................... المحترم</v>
      </c>
      <c r="T151" s="526"/>
      <c r="U151" s="526"/>
      <c r="V151" s="526"/>
      <c r="W151" s="526"/>
      <c r="X151" s="526"/>
      <c r="Y151" s="526"/>
      <c r="Z151" s="527"/>
      <c r="AB151" s="525" t="str">
        <f>$A$31</f>
        <v>المكرم ولي أمر الطالب/ة ................................... المحترم</v>
      </c>
      <c r="AC151" s="526"/>
      <c r="AD151" s="526"/>
      <c r="AE151" s="526"/>
      <c r="AF151" s="526"/>
      <c r="AG151" s="526"/>
      <c r="AH151" s="526"/>
      <c r="AI151" s="527"/>
      <c r="AK151" s="525" t="str">
        <f>$A$31</f>
        <v>المكرم ولي أمر الطالب/ة ................................... المحترم</v>
      </c>
      <c r="AL151" s="526"/>
      <c r="AM151" s="526"/>
      <c r="AN151" s="526"/>
      <c r="AO151" s="526"/>
      <c r="AP151" s="526"/>
      <c r="AQ151" s="526"/>
      <c r="AR151" s="527"/>
    </row>
    <row r="152" spans="1:44" ht="18.75" thickBot="1">
      <c r="A15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B152" s="529"/>
      <c r="C152" s="529"/>
      <c r="D152" s="529"/>
      <c r="E152" s="529"/>
      <c r="F152" s="529"/>
      <c r="G152" s="529"/>
      <c r="H152" s="530"/>
      <c r="J15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K152" s="529"/>
      <c r="L152" s="529"/>
      <c r="M152" s="529"/>
      <c r="N152" s="529"/>
      <c r="O152" s="529"/>
      <c r="P152" s="529"/>
      <c r="Q152" s="530"/>
      <c r="S15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T152" s="529"/>
      <c r="U152" s="529"/>
      <c r="V152" s="529"/>
      <c r="W152" s="529"/>
      <c r="X152" s="529"/>
      <c r="Y152" s="529"/>
      <c r="Z152" s="530"/>
      <c r="AB15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AC152" s="529"/>
      <c r="AD152" s="529"/>
      <c r="AE152" s="529"/>
      <c r="AF152" s="529"/>
      <c r="AG152" s="529"/>
      <c r="AH152" s="529"/>
      <c r="AI152" s="530"/>
      <c r="AK152" s="528" t="str">
        <f>$A$32</f>
        <v>نأمل منكم التكرم بالتوقيع على العلم بنتيجة الطالب/ة خلال الفترة المحددة ، ثم إعادة التقرير ، شاكرين لكم تعاونكم . مع تحيات إدارة المدرسة .</v>
      </c>
      <c r="AL152" s="529"/>
      <c r="AM152" s="529"/>
      <c r="AN152" s="529"/>
      <c r="AO152" s="529"/>
      <c r="AP152" s="529"/>
      <c r="AQ152" s="529"/>
      <c r="AR152" s="530"/>
    </row>
    <row r="153" spans="1:44" ht="20.100000000000001" customHeight="1">
      <c r="A153" s="516"/>
      <c r="B153" s="517"/>
      <c r="C153" s="517"/>
      <c r="D153" s="517"/>
      <c r="E153" s="517"/>
      <c r="F153" s="517"/>
      <c r="G153" s="517"/>
      <c r="H153" s="518"/>
      <c r="J153" s="516"/>
      <c r="K153" s="517"/>
      <c r="L153" s="517"/>
      <c r="M153" s="517"/>
      <c r="N153" s="517"/>
      <c r="O153" s="517"/>
      <c r="P153" s="517"/>
      <c r="Q153" s="518"/>
      <c r="S153" s="516"/>
      <c r="T153" s="517"/>
      <c r="U153" s="517"/>
      <c r="V153" s="517"/>
      <c r="W153" s="517"/>
      <c r="X153" s="517"/>
      <c r="Y153" s="517"/>
      <c r="Z153" s="518"/>
      <c r="AB153" s="516"/>
      <c r="AC153" s="517"/>
      <c r="AD153" s="517"/>
      <c r="AE153" s="517"/>
      <c r="AF153" s="517"/>
      <c r="AG153" s="517"/>
      <c r="AH153" s="517"/>
      <c r="AI153" s="518"/>
      <c r="AK153" s="516"/>
      <c r="AL153" s="517"/>
      <c r="AM153" s="517"/>
      <c r="AN153" s="517"/>
      <c r="AO153" s="517"/>
      <c r="AP153" s="517"/>
      <c r="AQ153" s="517"/>
      <c r="AR153" s="518"/>
    </row>
    <row r="154" spans="1:44" ht="20.100000000000001" customHeight="1">
      <c r="A154" s="519"/>
      <c r="B154" s="520"/>
      <c r="C154" s="520"/>
      <c r="D154" s="520"/>
      <c r="E154" s="520"/>
      <c r="F154" s="520"/>
      <c r="G154" s="520"/>
      <c r="H154" s="521"/>
      <c r="J154" s="519"/>
      <c r="K154" s="520"/>
      <c r="L154" s="520"/>
      <c r="M154" s="520"/>
      <c r="N154" s="520"/>
      <c r="O154" s="520"/>
      <c r="P154" s="520"/>
      <c r="Q154" s="521"/>
      <c r="S154" s="519"/>
      <c r="T154" s="520"/>
      <c r="U154" s="520"/>
      <c r="V154" s="520"/>
      <c r="W154" s="520"/>
      <c r="X154" s="520"/>
      <c r="Y154" s="520"/>
      <c r="Z154" s="521"/>
      <c r="AB154" s="519"/>
      <c r="AC154" s="520"/>
      <c r="AD154" s="520"/>
      <c r="AE154" s="520"/>
      <c r="AF154" s="520"/>
      <c r="AG154" s="520"/>
      <c r="AH154" s="520"/>
      <c r="AI154" s="521"/>
      <c r="AK154" s="519"/>
      <c r="AL154" s="520"/>
      <c r="AM154" s="520"/>
      <c r="AN154" s="520"/>
      <c r="AO154" s="520"/>
      <c r="AP154" s="520"/>
      <c r="AQ154" s="520"/>
      <c r="AR154" s="521"/>
    </row>
    <row r="155" spans="1:44" ht="20.100000000000001" customHeight="1">
      <c r="A155" s="519"/>
      <c r="B155" s="520"/>
      <c r="C155" s="520"/>
      <c r="D155" s="520"/>
      <c r="E155" s="520"/>
      <c r="F155" s="520"/>
      <c r="G155" s="520"/>
      <c r="H155" s="521"/>
      <c r="J155" s="519"/>
      <c r="K155" s="520"/>
      <c r="L155" s="520"/>
      <c r="M155" s="520"/>
      <c r="N155" s="520"/>
      <c r="O155" s="520"/>
      <c r="P155" s="520"/>
      <c r="Q155" s="521"/>
      <c r="S155" s="519"/>
      <c r="T155" s="520"/>
      <c r="U155" s="520"/>
      <c r="V155" s="520"/>
      <c r="W155" s="520"/>
      <c r="X155" s="520"/>
      <c r="Y155" s="520"/>
      <c r="Z155" s="521"/>
      <c r="AB155" s="519"/>
      <c r="AC155" s="520"/>
      <c r="AD155" s="520"/>
      <c r="AE155" s="520"/>
      <c r="AF155" s="520"/>
      <c r="AG155" s="520"/>
      <c r="AH155" s="520"/>
      <c r="AI155" s="521"/>
      <c r="AK155" s="519"/>
      <c r="AL155" s="520"/>
      <c r="AM155" s="520"/>
      <c r="AN155" s="520"/>
      <c r="AO155" s="520"/>
      <c r="AP155" s="520"/>
      <c r="AQ155" s="520"/>
      <c r="AR155" s="521"/>
    </row>
    <row r="156" spans="1:44" ht="20.100000000000001" customHeight="1">
      <c r="A156" s="519"/>
      <c r="B156" s="520"/>
      <c r="C156" s="520"/>
      <c r="D156" s="520"/>
      <c r="E156" s="520"/>
      <c r="F156" s="520"/>
      <c r="G156" s="520"/>
      <c r="H156" s="521"/>
      <c r="J156" s="519"/>
      <c r="K156" s="520"/>
      <c r="L156" s="520"/>
      <c r="M156" s="520"/>
      <c r="N156" s="520"/>
      <c r="O156" s="520"/>
      <c r="P156" s="520"/>
      <c r="Q156" s="521"/>
      <c r="S156" s="519"/>
      <c r="T156" s="520"/>
      <c r="U156" s="520"/>
      <c r="V156" s="520"/>
      <c r="W156" s="520"/>
      <c r="X156" s="520"/>
      <c r="Y156" s="520"/>
      <c r="Z156" s="521"/>
      <c r="AB156" s="519"/>
      <c r="AC156" s="520"/>
      <c r="AD156" s="520"/>
      <c r="AE156" s="520"/>
      <c r="AF156" s="520"/>
      <c r="AG156" s="520"/>
      <c r="AH156" s="520"/>
      <c r="AI156" s="521"/>
      <c r="AK156" s="519"/>
      <c r="AL156" s="520"/>
      <c r="AM156" s="520"/>
      <c r="AN156" s="520"/>
      <c r="AO156" s="520"/>
      <c r="AP156" s="520"/>
      <c r="AQ156" s="520"/>
      <c r="AR156" s="521"/>
    </row>
    <row r="157" spans="1:44" ht="20.100000000000001" customHeight="1" thickBot="1">
      <c r="A157" s="513"/>
      <c r="B157" s="514"/>
      <c r="C157" s="514"/>
      <c r="D157" s="514"/>
      <c r="E157" s="514"/>
      <c r="F157" s="514"/>
      <c r="G157" s="514"/>
      <c r="H157" s="515"/>
      <c r="J157" s="513"/>
      <c r="K157" s="514"/>
      <c r="L157" s="514"/>
      <c r="M157" s="514"/>
      <c r="N157" s="514"/>
      <c r="O157" s="514"/>
      <c r="P157" s="514"/>
      <c r="Q157" s="515"/>
      <c r="S157" s="513"/>
      <c r="T157" s="514"/>
      <c r="U157" s="514"/>
      <c r="V157" s="514"/>
      <c r="W157" s="514"/>
      <c r="X157" s="514"/>
      <c r="Y157" s="514"/>
      <c r="Z157" s="515"/>
      <c r="AB157" s="513"/>
      <c r="AC157" s="514"/>
      <c r="AD157" s="514"/>
      <c r="AE157" s="514"/>
      <c r="AF157" s="514"/>
      <c r="AG157" s="514"/>
      <c r="AH157" s="514"/>
      <c r="AI157" s="515"/>
      <c r="AK157" s="513"/>
      <c r="AL157" s="514"/>
      <c r="AM157" s="514"/>
      <c r="AN157" s="514"/>
      <c r="AO157" s="514"/>
      <c r="AP157" s="514"/>
      <c r="AQ157" s="514"/>
      <c r="AR157" s="515"/>
    </row>
  </sheetData>
  <sheetProtection password="CC7D" sheet="1" objects="1" scenarios="1" selectLockedCells="1"/>
  <mergeCells count="1575">
    <mergeCell ref="BL18:BQ18"/>
    <mergeCell ref="BU18:BZ18"/>
    <mergeCell ref="CD18:CI18"/>
    <mergeCell ref="CD58:CI58"/>
    <mergeCell ref="BU58:BZ58"/>
    <mergeCell ref="BC58:BH58"/>
    <mergeCell ref="AT58:AY58"/>
    <mergeCell ref="AK58:AP58"/>
    <mergeCell ref="AB58:AG58"/>
    <mergeCell ref="S58:X58"/>
    <mergeCell ref="J58:O58"/>
    <mergeCell ref="A58:F58"/>
    <mergeCell ref="BL58:BQ58"/>
    <mergeCell ref="CD98:CI98"/>
    <mergeCell ref="BU98:BZ98"/>
    <mergeCell ref="BL98:BQ98"/>
    <mergeCell ref="BC98:BH98"/>
    <mergeCell ref="AT98:AY98"/>
    <mergeCell ref="AK98:AP98"/>
    <mergeCell ref="AB98:AG98"/>
    <mergeCell ref="S98:X98"/>
    <mergeCell ref="J98:O98"/>
    <mergeCell ref="A98:F98"/>
    <mergeCell ref="CD88:CE88"/>
    <mergeCell ref="CD89:CJ89"/>
    <mergeCell ref="BU96:BV96"/>
    <mergeCell ref="BU97:BV97"/>
    <mergeCell ref="CB91:CB92"/>
    <mergeCell ref="BU93:BV93"/>
    <mergeCell ref="BU94:BV94"/>
    <mergeCell ref="BU95:BV95"/>
    <mergeCell ref="BU88:BV88"/>
    <mergeCell ref="AK157:AR157"/>
    <mergeCell ref="AK150:AR150"/>
    <mergeCell ref="AK151:AR151"/>
    <mergeCell ref="AK152:AR152"/>
    <mergeCell ref="AK153:AR153"/>
    <mergeCell ref="AK154:AR154"/>
    <mergeCell ref="AQ144:AR144"/>
    <mergeCell ref="AK146:AM146"/>
    <mergeCell ref="AP146:AR146"/>
    <mergeCell ref="AK148:AM148"/>
    <mergeCell ref="AP148:AR148"/>
    <mergeCell ref="AK140:AQ140"/>
    <mergeCell ref="AK142:AN142"/>
    <mergeCell ref="AO142:AO143"/>
    <mergeCell ref="AP142:AP143"/>
    <mergeCell ref="AQ142:AR143"/>
    <mergeCell ref="A138:F138"/>
    <mergeCell ref="J138:O138"/>
    <mergeCell ref="S138:X138"/>
    <mergeCell ref="AB138:AG138"/>
    <mergeCell ref="AK138:AP138"/>
    <mergeCell ref="AB146:AD146"/>
    <mergeCell ref="AG146:AI146"/>
    <mergeCell ref="AB148:AD148"/>
    <mergeCell ref="AG148:AI148"/>
    <mergeCell ref="AB140:AH140"/>
    <mergeCell ref="AB142:AE142"/>
    <mergeCell ref="AF142:AF143"/>
    <mergeCell ref="AG142:AG143"/>
    <mergeCell ref="AH142:AI143"/>
    <mergeCell ref="S156:Z156"/>
    <mergeCell ref="S157:Z157"/>
    <mergeCell ref="AB156:AI156"/>
    <mergeCell ref="AB137:AC137"/>
    <mergeCell ref="AI131:AI132"/>
    <mergeCell ref="AB133:AC133"/>
    <mergeCell ref="AB134:AC134"/>
    <mergeCell ref="AB135:AC135"/>
    <mergeCell ref="AB128:AC128"/>
    <mergeCell ref="AB129:AH129"/>
    <mergeCell ref="AB131:AC132"/>
    <mergeCell ref="AD131:AD132"/>
    <mergeCell ref="AE131:AE132"/>
    <mergeCell ref="AF131:AG131"/>
    <mergeCell ref="AH131:AH132"/>
    <mergeCell ref="AK155:AR155"/>
    <mergeCell ref="AK156:AR156"/>
    <mergeCell ref="AB154:AI154"/>
    <mergeCell ref="AH144:AI144"/>
    <mergeCell ref="AB136:AC136"/>
    <mergeCell ref="AK136:AL136"/>
    <mergeCell ref="AK137:AL137"/>
    <mergeCell ref="S133:T133"/>
    <mergeCell ref="S134:T134"/>
    <mergeCell ref="S135:T135"/>
    <mergeCell ref="S128:T128"/>
    <mergeCell ref="S129:Y129"/>
    <mergeCell ref="S131:T132"/>
    <mergeCell ref="U131:U132"/>
    <mergeCell ref="V131:V132"/>
    <mergeCell ref="W131:X131"/>
    <mergeCell ref="Y131:Y132"/>
    <mergeCell ref="Z131:Z132"/>
    <mergeCell ref="AR131:AR132"/>
    <mergeCell ref="AK133:AL133"/>
    <mergeCell ref="AK134:AL134"/>
    <mergeCell ref="AK135:AL135"/>
    <mergeCell ref="AK128:AL128"/>
    <mergeCell ref="AK129:AQ129"/>
    <mergeCell ref="AK131:AL132"/>
    <mergeCell ref="AM131:AM132"/>
    <mergeCell ref="AN131:AN132"/>
    <mergeCell ref="AO131:AP131"/>
    <mergeCell ref="AQ131:AQ132"/>
    <mergeCell ref="AB157:AI157"/>
    <mergeCell ref="AK121:AM121"/>
    <mergeCell ref="AP121:AQ121"/>
    <mergeCell ref="AK122:AM122"/>
    <mergeCell ref="AP122:AQ122"/>
    <mergeCell ref="AK123:AM123"/>
    <mergeCell ref="AP123:AQ123"/>
    <mergeCell ref="AK124:AM124"/>
    <mergeCell ref="AP124:AQ124"/>
    <mergeCell ref="AK126:AL126"/>
    <mergeCell ref="AM126:AR126"/>
    <mergeCell ref="AK127:AL127"/>
    <mergeCell ref="AM127:AO127"/>
    <mergeCell ref="AP127:AQ127"/>
    <mergeCell ref="AB150:AI150"/>
    <mergeCell ref="AB151:AI151"/>
    <mergeCell ref="AB152:AI152"/>
    <mergeCell ref="AB153:AI153"/>
    <mergeCell ref="AB121:AD121"/>
    <mergeCell ref="AG121:AH121"/>
    <mergeCell ref="AB122:AD122"/>
    <mergeCell ref="AG122:AH122"/>
    <mergeCell ref="AB123:AD123"/>
    <mergeCell ref="AG123:AH123"/>
    <mergeCell ref="AB124:AD124"/>
    <mergeCell ref="AG124:AH124"/>
    <mergeCell ref="AB126:AC126"/>
    <mergeCell ref="AD126:AI126"/>
    <mergeCell ref="AB127:AC127"/>
    <mergeCell ref="AD127:AF127"/>
    <mergeCell ref="AG127:AH127"/>
    <mergeCell ref="AB155:AI155"/>
    <mergeCell ref="S150:Z150"/>
    <mergeCell ref="S151:Z151"/>
    <mergeCell ref="S152:Z152"/>
    <mergeCell ref="S153:Z153"/>
    <mergeCell ref="Y144:Z144"/>
    <mergeCell ref="S146:U146"/>
    <mergeCell ref="X146:Z146"/>
    <mergeCell ref="S148:U148"/>
    <mergeCell ref="X148:Z148"/>
    <mergeCell ref="S140:Y140"/>
    <mergeCell ref="S142:V142"/>
    <mergeCell ref="W142:W143"/>
    <mergeCell ref="X142:X143"/>
    <mergeCell ref="Y142:Z143"/>
    <mergeCell ref="S136:T136"/>
    <mergeCell ref="S137:T137"/>
    <mergeCell ref="J156:Q156"/>
    <mergeCell ref="S154:Z154"/>
    <mergeCell ref="J157:Q157"/>
    <mergeCell ref="S121:U121"/>
    <mergeCell ref="X121:Y121"/>
    <mergeCell ref="S122:U122"/>
    <mergeCell ref="X122:Y122"/>
    <mergeCell ref="S123:U123"/>
    <mergeCell ref="X123:Y123"/>
    <mergeCell ref="S124:U124"/>
    <mergeCell ref="X124:Y124"/>
    <mergeCell ref="S126:T126"/>
    <mergeCell ref="U126:Z126"/>
    <mergeCell ref="S127:T127"/>
    <mergeCell ref="U127:W127"/>
    <mergeCell ref="X127:Y127"/>
    <mergeCell ref="J150:Q150"/>
    <mergeCell ref="J151:Q151"/>
    <mergeCell ref="J152:Q152"/>
    <mergeCell ref="J153:Q153"/>
    <mergeCell ref="J154:Q154"/>
    <mergeCell ref="P144:Q144"/>
    <mergeCell ref="J146:L146"/>
    <mergeCell ref="O146:Q146"/>
    <mergeCell ref="J148:L148"/>
    <mergeCell ref="O148:Q148"/>
    <mergeCell ref="J140:P140"/>
    <mergeCell ref="J142:M142"/>
    <mergeCell ref="N142:N143"/>
    <mergeCell ref="O142:O143"/>
    <mergeCell ref="P142:Q143"/>
    <mergeCell ref="S155:Z155"/>
    <mergeCell ref="J136:K136"/>
    <mergeCell ref="J137:K137"/>
    <mergeCell ref="J133:K133"/>
    <mergeCell ref="J134:K134"/>
    <mergeCell ref="J135:K135"/>
    <mergeCell ref="J128:K128"/>
    <mergeCell ref="J129:P129"/>
    <mergeCell ref="J131:K132"/>
    <mergeCell ref="L131:L132"/>
    <mergeCell ref="M131:M132"/>
    <mergeCell ref="N131:O131"/>
    <mergeCell ref="P131:P132"/>
    <mergeCell ref="A155:H155"/>
    <mergeCell ref="A137:B137"/>
    <mergeCell ref="H131:H132"/>
    <mergeCell ref="A133:B133"/>
    <mergeCell ref="A134:B134"/>
    <mergeCell ref="A135:B135"/>
    <mergeCell ref="A128:B128"/>
    <mergeCell ref="A129:G129"/>
    <mergeCell ref="A131:B132"/>
    <mergeCell ref="C131:C132"/>
    <mergeCell ref="D131:D132"/>
    <mergeCell ref="E131:F131"/>
    <mergeCell ref="G131:G132"/>
    <mergeCell ref="J155:Q155"/>
    <mergeCell ref="A156:H156"/>
    <mergeCell ref="A157:H157"/>
    <mergeCell ref="J121:L121"/>
    <mergeCell ref="O121:P121"/>
    <mergeCell ref="J122:L122"/>
    <mergeCell ref="O122:P122"/>
    <mergeCell ref="J123:L123"/>
    <mergeCell ref="O123:P123"/>
    <mergeCell ref="J124:L124"/>
    <mergeCell ref="O124:P124"/>
    <mergeCell ref="J126:K126"/>
    <mergeCell ref="L126:Q126"/>
    <mergeCell ref="J127:K127"/>
    <mergeCell ref="L127:N127"/>
    <mergeCell ref="O127:P127"/>
    <mergeCell ref="A150:H150"/>
    <mergeCell ref="A151:H151"/>
    <mergeCell ref="A152:H152"/>
    <mergeCell ref="A153:H153"/>
    <mergeCell ref="A154:H154"/>
    <mergeCell ref="G144:H144"/>
    <mergeCell ref="A146:C146"/>
    <mergeCell ref="F146:H146"/>
    <mergeCell ref="A148:C148"/>
    <mergeCell ref="F148:H148"/>
    <mergeCell ref="A140:G140"/>
    <mergeCell ref="A142:D142"/>
    <mergeCell ref="E142:E143"/>
    <mergeCell ref="F142:F143"/>
    <mergeCell ref="G142:H143"/>
    <mergeCell ref="A136:B136"/>
    <mergeCell ref="Q131:Q132"/>
    <mergeCell ref="CD115:CK115"/>
    <mergeCell ref="CD116:CK116"/>
    <mergeCell ref="CD117:CK117"/>
    <mergeCell ref="A121:C121"/>
    <mergeCell ref="F121:G121"/>
    <mergeCell ref="A122:C122"/>
    <mergeCell ref="F122:G122"/>
    <mergeCell ref="A123:C123"/>
    <mergeCell ref="F123:G123"/>
    <mergeCell ref="A124:C124"/>
    <mergeCell ref="F124:G124"/>
    <mergeCell ref="A126:B126"/>
    <mergeCell ref="C126:H126"/>
    <mergeCell ref="A127:B127"/>
    <mergeCell ref="C127:E127"/>
    <mergeCell ref="F127:G127"/>
    <mergeCell ref="CD110:CK110"/>
    <mergeCell ref="CD111:CK111"/>
    <mergeCell ref="CD112:CK112"/>
    <mergeCell ref="CD113:CK113"/>
    <mergeCell ref="CD114:CK114"/>
    <mergeCell ref="BL115:BS115"/>
    <mergeCell ref="BL116:BS116"/>
    <mergeCell ref="BL117:BS117"/>
    <mergeCell ref="BL114:BS114"/>
    <mergeCell ref="BC114:BJ114"/>
    <mergeCell ref="AK115:AR115"/>
    <mergeCell ref="AK116:AR116"/>
    <mergeCell ref="AK117:AR117"/>
    <mergeCell ref="AK114:AR114"/>
    <mergeCell ref="AB114:AI114"/>
    <mergeCell ref="J115:Q115"/>
    <mergeCell ref="CD106:CF106"/>
    <mergeCell ref="CI106:CK106"/>
    <mergeCell ref="CD108:CF108"/>
    <mergeCell ref="CI108:CK108"/>
    <mergeCell ref="CD100:CJ100"/>
    <mergeCell ref="CD102:CG102"/>
    <mergeCell ref="CH102:CH103"/>
    <mergeCell ref="CI102:CI103"/>
    <mergeCell ref="CJ102:CK103"/>
    <mergeCell ref="CD96:CE96"/>
    <mergeCell ref="CD97:CE97"/>
    <mergeCell ref="CK91:CK92"/>
    <mergeCell ref="CD93:CE93"/>
    <mergeCell ref="CD94:CE94"/>
    <mergeCell ref="CD95:CE95"/>
    <mergeCell ref="CD91:CE92"/>
    <mergeCell ref="CF91:CF92"/>
    <mergeCell ref="CG91:CG92"/>
    <mergeCell ref="CH91:CI91"/>
    <mergeCell ref="CJ91:CJ92"/>
    <mergeCell ref="BU115:CB115"/>
    <mergeCell ref="BU116:CB116"/>
    <mergeCell ref="BU117:CB117"/>
    <mergeCell ref="CD81:CF81"/>
    <mergeCell ref="CI81:CJ81"/>
    <mergeCell ref="CD82:CF82"/>
    <mergeCell ref="CI82:CJ82"/>
    <mergeCell ref="CD83:CF83"/>
    <mergeCell ref="CI83:CJ83"/>
    <mergeCell ref="CD84:CF84"/>
    <mergeCell ref="CI84:CJ84"/>
    <mergeCell ref="CD86:CE86"/>
    <mergeCell ref="CF86:CK86"/>
    <mergeCell ref="CD87:CE87"/>
    <mergeCell ref="CF87:CH87"/>
    <mergeCell ref="CI87:CJ87"/>
    <mergeCell ref="BU110:CB110"/>
    <mergeCell ref="BU111:CB111"/>
    <mergeCell ref="BU112:CB112"/>
    <mergeCell ref="BU113:CB113"/>
    <mergeCell ref="BU114:CB114"/>
    <mergeCell ref="CA104:CB104"/>
    <mergeCell ref="BU106:BW106"/>
    <mergeCell ref="BZ106:CB106"/>
    <mergeCell ref="BU108:BW108"/>
    <mergeCell ref="BZ108:CB108"/>
    <mergeCell ref="BU100:CA100"/>
    <mergeCell ref="BU102:BX102"/>
    <mergeCell ref="BY102:BY103"/>
    <mergeCell ref="BZ102:BZ103"/>
    <mergeCell ref="CA102:CB103"/>
    <mergeCell ref="CJ104:CK104"/>
    <mergeCell ref="BU89:CA89"/>
    <mergeCell ref="BU91:BV92"/>
    <mergeCell ref="BW91:BW92"/>
    <mergeCell ref="BX91:BX92"/>
    <mergeCell ref="BY91:BZ91"/>
    <mergeCell ref="CA91:CA92"/>
    <mergeCell ref="BU81:BW81"/>
    <mergeCell ref="BZ81:CA81"/>
    <mergeCell ref="BU82:BW82"/>
    <mergeCell ref="BZ82:CA82"/>
    <mergeCell ref="BU83:BW83"/>
    <mergeCell ref="BZ83:CA83"/>
    <mergeCell ref="BU84:BW84"/>
    <mergeCell ref="BZ84:CA84"/>
    <mergeCell ref="BU86:BV86"/>
    <mergeCell ref="BW86:CB86"/>
    <mergeCell ref="BU87:BV87"/>
    <mergeCell ref="BW87:BY87"/>
    <mergeCell ref="BZ87:CA87"/>
    <mergeCell ref="BL110:BS110"/>
    <mergeCell ref="BL111:BS111"/>
    <mergeCell ref="BL112:BS112"/>
    <mergeCell ref="BL113:BS113"/>
    <mergeCell ref="BR104:BS104"/>
    <mergeCell ref="BL106:BN106"/>
    <mergeCell ref="BQ106:BS106"/>
    <mergeCell ref="BL108:BN108"/>
    <mergeCell ref="BQ108:BS108"/>
    <mergeCell ref="BL100:BR100"/>
    <mergeCell ref="BL102:BO102"/>
    <mergeCell ref="BP102:BP103"/>
    <mergeCell ref="BQ102:BQ103"/>
    <mergeCell ref="BR102:BS103"/>
    <mergeCell ref="BL96:BM96"/>
    <mergeCell ref="BL97:BM97"/>
    <mergeCell ref="BS91:BS92"/>
    <mergeCell ref="BL93:BM93"/>
    <mergeCell ref="BL94:BM94"/>
    <mergeCell ref="BL95:BM95"/>
    <mergeCell ref="BL88:BM88"/>
    <mergeCell ref="BL89:BR89"/>
    <mergeCell ref="BL91:BM92"/>
    <mergeCell ref="BN91:BN92"/>
    <mergeCell ref="BO91:BO92"/>
    <mergeCell ref="BP91:BQ91"/>
    <mergeCell ref="BR91:BR92"/>
    <mergeCell ref="BC115:BJ115"/>
    <mergeCell ref="BC116:BJ116"/>
    <mergeCell ref="BC117:BJ117"/>
    <mergeCell ref="BL81:BN81"/>
    <mergeCell ref="BQ81:BR81"/>
    <mergeCell ref="BL82:BN82"/>
    <mergeCell ref="BQ82:BR82"/>
    <mergeCell ref="BL83:BN83"/>
    <mergeCell ref="BQ83:BR83"/>
    <mergeCell ref="BL84:BN84"/>
    <mergeCell ref="BQ84:BR84"/>
    <mergeCell ref="BL86:BM86"/>
    <mergeCell ref="BN86:BS86"/>
    <mergeCell ref="BL87:BM87"/>
    <mergeCell ref="BN87:BP87"/>
    <mergeCell ref="BQ87:BR87"/>
    <mergeCell ref="BC110:BJ110"/>
    <mergeCell ref="BC111:BJ111"/>
    <mergeCell ref="BC112:BJ112"/>
    <mergeCell ref="BC113:BJ113"/>
    <mergeCell ref="BI104:BJ104"/>
    <mergeCell ref="BC106:BE106"/>
    <mergeCell ref="BH106:BJ106"/>
    <mergeCell ref="BC108:BE108"/>
    <mergeCell ref="BH108:BJ108"/>
    <mergeCell ref="BC100:BI100"/>
    <mergeCell ref="BC102:BF102"/>
    <mergeCell ref="BG102:BG103"/>
    <mergeCell ref="BH102:BH103"/>
    <mergeCell ref="BI102:BJ103"/>
    <mergeCell ref="BC96:BD96"/>
    <mergeCell ref="BC97:BD97"/>
    <mergeCell ref="BJ91:BJ92"/>
    <mergeCell ref="BC93:BD93"/>
    <mergeCell ref="BC94:BD94"/>
    <mergeCell ref="BC95:BD95"/>
    <mergeCell ref="BC88:BD88"/>
    <mergeCell ref="BC89:BI89"/>
    <mergeCell ref="BC91:BD92"/>
    <mergeCell ref="BE91:BE92"/>
    <mergeCell ref="BF91:BF92"/>
    <mergeCell ref="BG91:BH91"/>
    <mergeCell ref="BI91:BI92"/>
    <mergeCell ref="AT115:BA115"/>
    <mergeCell ref="AT116:BA116"/>
    <mergeCell ref="AT117:BA117"/>
    <mergeCell ref="BC81:BE81"/>
    <mergeCell ref="BH81:BI81"/>
    <mergeCell ref="BC82:BE82"/>
    <mergeCell ref="BH82:BI82"/>
    <mergeCell ref="BC83:BE83"/>
    <mergeCell ref="BH83:BI83"/>
    <mergeCell ref="BC84:BE84"/>
    <mergeCell ref="BH84:BI84"/>
    <mergeCell ref="BC86:BD86"/>
    <mergeCell ref="BE86:BJ86"/>
    <mergeCell ref="BC87:BD87"/>
    <mergeCell ref="BE87:BG87"/>
    <mergeCell ref="BH87:BI87"/>
    <mergeCell ref="AT110:BA110"/>
    <mergeCell ref="AT111:BA111"/>
    <mergeCell ref="AT112:BA112"/>
    <mergeCell ref="AT113:BA113"/>
    <mergeCell ref="AT114:BA114"/>
    <mergeCell ref="AZ104:BA104"/>
    <mergeCell ref="AT106:AV106"/>
    <mergeCell ref="AY106:BA106"/>
    <mergeCell ref="AT108:AV108"/>
    <mergeCell ref="AT100:AZ100"/>
    <mergeCell ref="AT102:AW102"/>
    <mergeCell ref="AX102:AX103"/>
    <mergeCell ref="AY102:AY103"/>
    <mergeCell ref="AZ102:BA103"/>
    <mergeCell ref="AT96:AU96"/>
    <mergeCell ref="AT97:AU97"/>
    <mergeCell ref="BA91:BA92"/>
    <mergeCell ref="AT93:AU93"/>
    <mergeCell ref="AT94:AU94"/>
    <mergeCell ref="AT95:AU95"/>
    <mergeCell ref="AT88:AU88"/>
    <mergeCell ref="AT89:AZ89"/>
    <mergeCell ref="AT91:AU92"/>
    <mergeCell ref="AV91:AV92"/>
    <mergeCell ref="AW91:AW92"/>
    <mergeCell ref="AX91:AY91"/>
    <mergeCell ref="AZ91:AZ92"/>
    <mergeCell ref="AT81:AV81"/>
    <mergeCell ref="AY81:AZ81"/>
    <mergeCell ref="AT82:AV82"/>
    <mergeCell ref="AY82:AZ82"/>
    <mergeCell ref="AT83:AV83"/>
    <mergeCell ref="AY83:AZ83"/>
    <mergeCell ref="AT84:AV84"/>
    <mergeCell ref="AY84:AZ84"/>
    <mergeCell ref="AT86:AU86"/>
    <mergeCell ref="AV86:BA86"/>
    <mergeCell ref="AT87:AU87"/>
    <mergeCell ref="AV87:AX87"/>
    <mergeCell ref="AY87:AZ87"/>
    <mergeCell ref="AK88:AL88"/>
    <mergeCell ref="AK89:AQ89"/>
    <mergeCell ref="AK91:AL92"/>
    <mergeCell ref="AM91:AM92"/>
    <mergeCell ref="AN91:AN92"/>
    <mergeCell ref="AO91:AP91"/>
    <mergeCell ref="AQ91:AQ92"/>
    <mergeCell ref="AB115:AI115"/>
    <mergeCell ref="AB116:AI116"/>
    <mergeCell ref="AB117:AI117"/>
    <mergeCell ref="AK81:AM81"/>
    <mergeCell ref="AP81:AQ81"/>
    <mergeCell ref="AK82:AM82"/>
    <mergeCell ref="AP82:AQ82"/>
    <mergeCell ref="AK83:AM83"/>
    <mergeCell ref="AP83:AQ83"/>
    <mergeCell ref="AK84:AM84"/>
    <mergeCell ref="AP84:AQ84"/>
    <mergeCell ref="AK86:AL86"/>
    <mergeCell ref="AM86:AR86"/>
    <mergeCell ref="AK87:AL87"/>
    <mergeCell ref="AM87:AO87"/>
    <mergeCell ref="AP87:AQ87"/>
    <mergeCell ref="AB110:AI110"/>
    <mergeCell ref="AB111:AI111"/>
    <mergeCell ref="AB112:AI112"/>
    <mergeCell ref="AB113:AI113"/>
    <mergeCell ref="AK110:AR110"/>
    <mergeCell ref="AK111:AR111"/>
    <mergeCell ref="AK112:AR112"/>
    <mergeCell ref="AK113:AR113"/>
    <mergeCell ref="AQ104:AR104"/>
    <mergeCell ref="AH104:AI104"/>
    <mergeCell ref="AB106:AD106"/>
    <mergeCell ref="AG106:AI106"/>
    <mergeCell ref="AB108:AD108"/>
    <mergeCell ref="AG108:AI108"/>
    <mergeCell ref="AB100:AH100"/>
    <mergeCell ref="AB102:AE102"/>
    <mergeCell ref="AF102:AF103"/>
    <mergeCell ref="AG102:AG103"/>
    <mergeCell ref="AH102:AI103"/>
    <mergeCell ref="AB96:AC96"/>
    <mergeCell ref="AB97:AC97"/>
    <mergeCell ref="AI91:AI92"/>
    <mergeCell ref="AB93:AC93"/>
    <mergeCell ref="AB94:AC94"/>
    <mergeCell ref="AB95:AC95"/>
    <mergeCell ref="AY108:BA108"/>
    <mergeCell ref="AK93:AL93"/>
    <mergeCell ref="AK94:AL94"/>
    <mergeCell ref="AK95:AL95"/>
    <mergeCell ref="AK106:AM106"/>
    <mergeCell ref="AP106:AR106"/>
    <mergeCell ref="AK108:AM108"/>
    <mergeCell ref="AP108:AR108"/>
    <mergeCell ref="AK100:AQ100"/>
    <mergeCell ref="AK102:AN102"/>
    <mergeCell ref="AO102:AO103"/>
    <mergeCell ref="AP102:AP103"/>
    <mergeCell ref="AQ102:AR103"/>
    <mergeCell ref="AK96:AL96"/>
    <mergeCell ref="AK97:AL97"/>
    <mergeCell ref="AR91:AR92"/>
    <mergeCell ref="AB88:AC88"/>
    <mergeCell ref="AB89:AH89"/>
    <mergeCell ref="AB91:AC92"/>
    <mergeCell ref="AD91:AD92"/>
    <mergeCell ref="AE91:AE92"/>
    <mergeCell ref="AF91:AG91"/>
    <mergeCell ref="AH91:AH92"/>
    <mergeCell ref="S115:Z115"/>
    <mergeCell ref="S116:Z116"/>
    <mergeCell ref="S117:Z117"/>
    <mergeCell ref="AB81:AD81"/>
    <mergeCell ref="AG81:AH81"/>
    <mergeCell ref="AB82:AD82"/>
    <mergeCell ref="AG82:AH82"/>
    <mergeCell ref="AB83:AD83"/>
    <mergeCell ref="AG83:AH83"/>
    <mergeCell ref="AB84:AD84"/>
    <mergeCell ref="AG84:AH84"/>
    <mergeCell ref="AB86:AC86"/>
    <mergeCell ref="AD86:AI86"/>
    <mergeCell ref="AB87:AC87"/>
    <mergeCell ref="AD87:AF87"/>
    <mergeCell ref="AG87:AH87"/>
    <mergeCell ref="S110:Z110"/>
    <mergeCell ref="S111:Z111"/>
    <mergeCell ref="S112:Z112"/>
    <mergeCell ref="S113:Z113"/>
    <mergeCell ref="S114:Z114"/>
    <mergeCell ref="Y104:Z104"/>
    <mergeCell ref="S106:U106"/>
    <mergeCell ref="X106:Z106"/>
    <mergeCell ref="S108:U108"/>
    <mergeCell ref="S100:Y100"/>
    <mergeCell ref="S102:V102"/>
    <mergeCell ref="W102:W103"/>
    <mergeCell ref="X102:X103"/>
    <mergeCell ref="Y102:Z103"/>
    <mergeCell ref="S96:T96"/>
    <mergeCell ref="S97:T97"/>
    <mergeCell ref="Z91:Z92"/>
    <mergeCell ref="S93:T93"/>
    <mergeCell ref="S94:T94"/>
    <mergeCell ref="S95:T95"/>
    <mergeCell ref="S88:T88"/>
    <mergeCell ref="S89:Y89"/>
    <mergeCell ref="S91:T92"/>
    <mergeCell ref="U91:U92"/>
    <mergeCell ref="V91:V92"/>
    <mergeCell ref="W91:X91"/>
    <mergeCell ref="Y91:Y92"/>
    <mergeCell ref="J117:Q117"/>
    <mergeCell ref="S81:U81"/>
    <mergeCell ref="X81:Y81"/>
    <mergeCell ref="S82:U82"/>
    <mergeCell ref="X82:Y82"/>
    <mergeCell ref="S83:U83"/>
    <mergeCell ref="X83:Y83"/>
    <mergeCell ref="S84:U84"/>
    <mergeCell ref="X84:Y84"/>
    <mergeCell ref="S86:T86"/>
    <mergeCell ref="U86:Z86"/>
    <mergeCell ref="S87:T87"/>
    <mergeCell ref="U87:W87"/>
    <mergeCell ref="X87:Y87"/>
    <mergeCell ref="J110:Q110"/>
    <mergeCell ref="J111:Q111"/>
    <mergeCell ref="J112:Q112"/>
    <mergeCell ref="J113:Q113"/>
    <mergeCell ref="J114:Q114"/>
    <mergeCell ref="P104:Q104"/>
    <mergeCell ref="J106:L106"/>
    <mergeCell ref="O106:Q106"/>
    <mergeCell ref="J108:L108"/>
    <mergeCell ref="O108:Q108"/>
    <mergeCell ref="J100:P100"/>
    <mergeCell ref="J102:M102"/>
    <mergeCell ref="N102:N103"/>
    <mergeCell ref="O102:O103"/>
    <mergeCell ref="P102:Q103"/>
    <mergeCell ref="J96:K96"/>
    <mergeCell ref="X108:Z108"/>
    <mergeCell ref="Q91:Q92"/>
    <mergeCell ref="J94:K94"/>
    <mergeCell ref="J95:K95"/>
    <mergeCell ref="J88:K88"/>
    <mergeCell ref="J89:P89"/>
    <mergeCell ref="J91:K92"/>
    <mergeCell ref="L91:L92"/>
    <mergeCell ref="M91:M92"/>
    <mergeCell ref="N91:O91"/>
    <mergeCell ref="P91:P92"/>
    <mergeCell ref="A115:H115"/>
    <mergeCell ref="A116:H116"/>
    <mergeCell ref="A97:B97"/>
    <mergeCell ref="H91:H92"/>
    <mergeCell ref="A93:B93"/>
    <mergeCell ref="A94:B94"/>
    <mergeCell ref="A95:B95"/>
    <mergeCell ref="A88:B88"/>
    <mergeCell ref="A89:G89"/>
    <mergeCell ref="A91:B92"/>
    <mergeCell ref="C91:C92"/>
    <mergeCell ref="D91:D92"/>
    <mergeCell ref="E91:F91"/>
    <mergeCell ref="G91:G92"/>
    <mergeCell ref="J116:Q116"/>
    <mergeCell ref="A117:H117"/>
    <mergeCell ref="J81:L81"/>
    <mergeCell ref="O81:P81"/>
    <mergeCell ref="J82:L82"/>
    <mergeCell ref="O82:P82"/>
    <mergeCell ref="J83:L83"/>
    <mergeCell ref="O83:P83"/>
    <mergeCell ref="J84:L84"/>
    <mergeCell ref="O84:P84"/>
    <mergeCell ref="J86:K86"/>
    <mergeCell ref="L86:Q86"/>
    <mergeCell ref="J87:K87"/>
    <mergeCell ref="L87:N87"/>
    <mergeCell ref="O87:P87"/>
    <mergeCell ref="A110:H110"/>
    <mergeCell ref="A111:H111"/>
    <mergeCell ref="A112:H112"/>
    <mergeCell ref="A113:H113"/>
    <mergeCell ref="A114:H114"/>
    <mergeCell ref="G104:H104"/>
    <mergeCell ref="A106:C106"/>
    <mergeCell ref="F106:H106"/>
    <mergeCell ref="A108:C108"/>
    <mergeCell ref="F108:H108"/>
    <mergeCell ref="A100:G100"/>
    <mergeCell ref="A102:D102"/>
    <mergeCell ref="E102:E103"/>
    <mergeCell ref="F102:F103"/>
    <mergeCell ref="G102:H103"/>
    <mergeCell ref="A96:B96"/>
    <mergeCell ref="J97:K97"/>
    <mergeCell ref="J93:K93"/>
    <mergeCell ref="CD76:CK76"/>
    <mergeCell ref="CD77:CK77"/>
    <mergeCell ref="A81:C81"/>
    <mergeCell ref="F81:G81"/>
    <mergeCell ref="A82:C82"/>
    <mergeCell ref="F82:G82"/>
    <mergeCell ref="A83:C83"/>
    <mergeCell ref="F83:G83"/>
    <mergeCell ref="A84:C84"/>
    <mergeCell ref="F84:G84"/>
    <mergeCell ref="A86:B86"/>
    <mergeCell ref="C86:H86"/>
    <mergeCell ref="A87:B87"/>
    <mergeCell ref="C87:E87"/>
    <mergeCell ref="F87:G87"/>
    <mergeCell ref="CD70:CK70"/>
    <mergeCell ref="CD71:CK71"/>
    <mergeCell ref="CD72:CK72"/>
    <mergeCell ref="CD73:CK73"/>
    <mergeCell ref="CD74:CK74"/>
    <mergeCell ref="BL75:BS75"/>
    <mergeCell ref="BL76:BS76"/>
    <mergeCell ref="BL77:BS77"/>
    <mergeCell ref="BL74:BS74"/>
    <mergeCell ref="BC74:BJ74"/>
    <mergeCell ref="AK75:AR75"/>
    <mergeCell ref="AK76:AR76"/>
    <mergeCell ref="AK77:AR77"/>
    <mergeCell ref="AK74:AR74"/>
    <mergeCell ref="AB74:AI74"/>
    <mergeCell ref="J75:Q75"/>
    <mergeCell ref="AT75:BA75"/>
    <mergeCell ref="CJ64:CK64"/>
    <mergeCell ref="CD66:CF66"/>
    <mergeCell ref="CI66:CK66"/>
    <mergeCell ref="CD68:CF68"/>
    <mergeCell ref="CI68:CK68"/>
    <mergeCell ref="CD60:CJ60"/>
    <mergeCell ref="CD62:CG62"/>
    <mergeCell ref="CH62:CH63"/>
    <mergeCell ref="CI62:CI63"/>
    <mergeCell ref="CJ62:CK63"/>
    <mergeCell ref="CD56:CE56"/>
    <mergeCell ref="CD57:CE57"/>
    <mergeCell ref="CK51:CK52"/>
    <mergeCell ref="CD53:CE53"/>
    <mergeCell ref="CD54:CE54"/>
    <mergeCell ref="CD55:CE55"/>
    <mergeCell ref="CD75:CK75"/>
    <mergeCell ref="CD48:CE48"/>
    <mergeCell ref="CD49:CJ49"/>
    <mergeCell ref="CD51:CE52"/>
    <mergeCell ref="CF51:CF52"/>
    <mergeCell ref="CG51:CG52"/>
    <mergeCell ref="CH51:CI51"/>
    <mergeCell ref="CJ51:CJ52"/>
    <mergeCell ref="BU75:CB75"/>
    <mergeCell ref="BU76:CB76"/>
    <mergeCell ref="BU77:CB77"/>
    <mergeCell ref="CD41:CF41"/>
    <mergeCell ref="CI41:CJ41"/>
    <mergeCell ref="CD42:CF42"/>
    <mergeCell ref="CI42:CJ42"/>
    <mergeCell ref="CD43:CF43"/>
    <mergeCell ref="CI43:CJ43"/>
    <mergeCell ref="CD44:CF44"/>
    <mergeCell ref="CI44:CJ44"/>
    <mergeCell ref="CD46:CE46"/>
    <mergeCell ref="CF46:CK46"/>
    <mergeCell ref="CD47:CE47"/>
    <mergeCell ref="CF47:CH47"/>
    <mergeCell ref="CI47:CJ47"/>
    <mergeCell ref="BU70:CB70"/>
    <mergeCell ref="BU71:CB71"/>
    <mergeCell ref="BU72:CB72"/>
    <mergeCell ref="BU73:CB73"/>
    <mergeCell ref="BU74:CB74"/>
    <mergeCell ref="CA64:CB64"/>
    <mergeCell ref="BU66:BW66"/>
    <mergeCell ref="BZ66:CB66"/>
    <mergeCell ref="BU68:BW68"/>
    <mergeCell ref="BU62:BX62"/>
    <mergeCell ref="BY62:BY63"/>
    <mergeCell ref="BZ62:BZ63"/>
    <mergeCell ref="CA62:CB63"/>
    <mergeCell ref="BU56:BV56"/>
    <mergeCell ref="BU57:BV57"/>
    <mergeCell ref="CB51:CB52"/>
    <mergeCell ref="BU53:BV53"/>
    <mergeCell ref="BU54:BV54"/>
    <mergeCell ref="BU55:BV55"/>
    <mergeCell ref="BU48:BV48"/>
    <mergeCell ref="BU49:CA49"/>
    <mergeCell ref="BU51:BV52"/>
    <mergeCell ref="BW51:BW52"/>
    <mergeCell ref="BX51:BX52"/>
    <mergeCell ref="BY51:BZ51"/>
    <mergeCell ref="CA51:CA52"/>
    <mergeCell ref="BZ41:CA41"/>
    <mergeCell ref="BU42:BW42"/>
    <mergeCell ref="BZ42:CA42"/>
    <mergeCell ref="BU43:BW43"/>
    <mergeCell ref="BZ43:CA43"/>
    <mergeCell ref="BU44:BW44"/>
    <mergeCell ref="BZ44:CA44"/>
    <mergeCell ref="BU46:BV46"/>
    <mergeCell ref="BW46:CB46"/>
    <mergeCell ref="BU47:BV47"/>
    <mergeCell ref="BW47:BY47"/>
    <mergeCell ref="BZ47:CA47"/>
    <mergeCell ref="BL70:BS70"/>
    <mergeCell ref="BL71:BS71"/>
    <mergeCell ref="BL72:BS72"/>
    <mergeCell ref="BL73:BS73"/>
    <mergeCell ref="BR64:BS64"/>
    <mergeCell ref="BL66:BN66"/>
    <mergeCell ref="BQ66:BS66"/>
    <mergeCell ref="BL68:BN68"/>
    <mergeCell ref="BQ68:BS68"/>
    <mergeCell ref="BL60:BR60"/>
    <mergeCell ref="BL62:BO62"/>
    <mergeCell ref="BP62:BP63"/>
    <mergeCell ref="BQ62:BQ63"/>
    <mergeCell ref="BR62:BS63"/>
    <mergeCell ref="BL56:BM56"/>
    <mergeCell ref="BL57:BM57"/>
    <mergeCell ref="BS51:BS52"/>
    <mergeCell ref="BZ68:CB68"/>
    <mergeCell ref="BL53:BM53"/>
    <mergeCell ref="BU60:CA60"/>
    <mergeCell ref="BL54:BM54"/>
    <mergeCell ref="BL55:BM55"/>
    <mergeCell ref="BL48:BM48"/>
    <mergeCell ref="BL49:BR49"/>
    <mergeCell ref="BL51:BM52"/>
    <mergeCell ref="BN51:BN52"/>
    <mergeCell ref="BO51:BO52"/>
    <mergeCell ref="BP51:BQ51"/>
    <mergeCell ref="BR51:BR52"/>
    <mergeCell ref="BC75:BJ75"/>
    <mergeCell ref="BC76:BJ76"/>
    <mergeCell ref="BC77:BJ77"/>
    <mergeCell ref="BL41:BN41"/>
    <mergeCell ref="BQ41:BR41"/>
    <mergeCell ref="BL42:BN42"/>
    <mergeCell ref="BQ42:BR42"/>
    <mergeCell ref="BL43:BN43"/>
    <mergeCell ref="BQ43:BR43"/>
    <mergeCell ref="BL44:BN44"/>
    <mergeCell ref="BQ44:BR44"/>
    <mergeCell ref="BL46:BM46"/>
    <mergeCell ref="BN46:BS46"/>
    <mergeCell ref="BL47:BM47"/>
    <mergeCell ref="BN47:BP47"/>
    <mergeCell ref="BQ47:BR47"/>
    <mergeCell ref="BC70:BJ70"/>
    <mergeCell ref="BC71:BJ71"/>
    <mergeCell ref="BC72:BJ72"/>
    <mergeCell ref="BC73:BJ73"/>
    <mergeCell ref="BI64:BJ64"/>
    <mergeCell ref="BC66:BE66"/>
    <mergeCell ref="BH66:BJ66"/>
    <mergeCell ref="BC68:BE68"/>
    <mergeCell ref="BH68:BJ68"/>
    <mergeCell ref="BC60:BI60"/>
    <mergeCell ref="BC62:BF62"/>
    <mergeCell ref="BG62:BG63"/>
    <mergeCell ref="BH62:BH63"/>
    <mergeCell ref="BI62:BJ63"/>
    <mergeCell ref="BC56:BD56"/>
    <mergeCell ref="BC57:BD57"/>
    <mergeCell ref="BJ51:BJ52"/>
    <mergeCell ref="BC53:BD53"/>
    <mergeCell ref="BC54:BD54"/>
    <mergeCell ref="BC55:BD55"/>
    <mergeCell ref="BC48:BD48"/>
    <mergeCell ref="BC49:BI49"/>
    <mergeCell ref="BC51:BD52"/>
    <mergeCell ref="BE51:BE52"/>
    <mergeCell ref="BF51:BF52"/>
    <mergeCell ref="BG51:BH51"/>
    <mergeCell ref="BI51:BI52"/>
    <mergeCell ref="AT76:BA76"/>
    <mergeCell ref="AT77:BA77"/>
    <mergeCell ref="BC41:BE41"/>
    <mergeCell ref="BH41:BI41"/>
    <mergeCell ref="BC42:BE42"/>
    <mergeCell ref="BH42:BI42"/>
    <mergeCell ref="BC43:BE43"/>
    <mergeCell ref="BH43:BI43"/>
    <mergeCell ref="BC44:BE44"/>
    <mergeCell ref="BH44:BI44"/>
    <mergeCell ref="BC46:BD46"/>
    <mergeCell ref="BE46:BJ46"/>
    <mergeCell ref="BC47:BD47"/>
    <mergeCell ref="BE47:BG47"/>
    <mergeCell ref="BH47:BI47"/>
    <mergeCell ref="AT70:BA70"/>
    <mergeCell ref="AT71:BA71"/>
    <mergeCell ref="AT72:BA72"/>
    <mergeCell ref="AT73:BA73"/>
    <mergeCell ref="AT74:BA74"/>
    <mergeCell ref="AZ64:BA64"/>
    <mergeCell ref="AT66:AV66"/>
    <mergeCell ref="AY66:BA66"/>
    <mergeCell ref="AT68:AV68"/>
    <mergeCell ref="AT62:AW62"/>
    <mergeCell ref="AX62:AX63"/>
    <mergeCell ref="AY62:AY63"/>
    <mergeCell ref="AZ62:BA63"/>
    <mergeCell ref="AT56:AU56"/>
    <mergeCell ref="AT57:AU57"/>
    <mergeCell ref="BA51:BA52"/>
    <mergeCell ref="AT48:AU48"/>
    <mergeCell ref="AT49:AZ49"/>
    <mergeCell ref="AT51:AU52"/>
    <mergeCell ref="AV51:AV52"/>
    <mergeCell ref="AW51:AW52"/>
    <mergeCell ref="AX51:AY51"/>
    <mergeCell ref="AZ51:AZ52"/>
    <mergeCell ref="AY41:AZ41"/>
    <mergeCell ref="AT42:AV42"/>
    <mergeCell ref="AY42:AZ42"/>
    <mergeCell ref="AT43:AV43"/>
    <mergeCell ref="AY43:AZ43"/>
    <mergeCell ref="AT44:AV44"/>
    <mergeCell ref="AY44:AZ44"/>
    <mergeCell ref="AT46:AU46"/>
    <mergeCell ref="AV46:BA46"/>
    <mergeCell ref="AT47:AU47"/>
    <mergeCell ref="AV47:AX47"/>
    <mergeCell ref="AY47:AZ47"/>
    <mergeCell ref="AK71:AR71"/>
    <mergeCell ref="AK72:AR72"/>
    <mergeCell ref="AK73:AR73"/>
    <mergeCell ref="AQ64:AR64"/>
    <mergeCell ref="AK66:AM66"/>
    <mergeCell ref="AP66:AR66"/>
    <mergeCell ref="AK68:AM68"/>
    <mergeCell ref="AP68:AR68"/>
    <mergeCell ref="AK60:AQ60"/>
    <mergeCell ref="AK62:AN62"/>
    <mergeCell ref="AO62:AO63"/>
    <mergeCell ref="AP62:AP63"/>
    <mergeCell ref="AQ62:AR63"/>
    <mergeCell ref="AK56:AL56"/>
    <mergeCell ref="AK57:AL57"/>
    <mergeCell ref="AY68:BA68"/>
    <mergeCell ref="AT53:AU53"/>
    <mergeCell ref="AT54:AU54"/>
    <mergeCell ref="AT55:AU55"/>
    <mergeCell ref="AR51:AR52"/>
    <mergeCell ref="AT60:AZ60"/>
    <mergeCell ref="AK53:AL53"/>
    <mergeCell ref="AK54:AL54"/>
    <mergeCell ref="AK55:AL55"/>
    <mergeCell ref="AK48:AL48"/>
    <mergeCell ref="AK49:AQ49"/>
    <mergeCell ref="AK51:AL52"/>
    <mergeCell ref="AM51:AM52"/>
    <mergeCell ref="AN51:AN52"/>
    <mergeCell ref="AO51:AP51"/>
    <mergeCell ref="AQ51:AQ52"/>
    <mergeCell ref="AB75:AI75"/>
    <mergeCell ref="AB76:AI76"/>
    <mergeCell ref="AB77:AI77"/>
    <mergeCell ref="AK41:AM41"/>
    <mergeCell ref="AP41:AQ41"/>
    <mergeCell ref="AK42:AM42"/>
    <mergeCell ref="AP42:AQ42"/>
    <mergeCell ref="AK43:AM43"/>
    <mergeCell ref="AP43:AQ43"/>
    <mergeCell ref="AK44:AM44"/>
    <mergeCell ref="AP44:AQ44"/>
    <mergeCell ref="AK46:AL46"/>
    <mergeCell ref="AM46:AR46"/>
    <mergeCell ref="AK47:AL47"/>
    <mergeCell ref="AM47:AO47"/>
    <mergeCell ref="AP47:AQ47"/>
    <mergeCell ref="AB70:AI70"/>
    <mergeCell ref="AB71:AI71"/>
    <mergeCell ref="AB72:AI72"/>
    <mergeCell ref="AK70:AR70"/>
    <mergeCell ref="AB73:AI73"/>
    <mergeCell ref="AH64:AI64"/>
    <mergeCell ref="AB66:AD66"/>
    <mergeCell ref="AG66:AI66"/>
    <mergeCell ref="AB68:AD68"/>
    <mergeCell ref="AG68:AI68"/>
    <mergeCell ref="AB60:AH60"/>
    <mergeCell ref="AB62:AE62"/>
    <mergeCell ref="AF62:AF63"/>
    <mergeCell ref="AG62:AG63"/>
    <mergeCell ref="AH62:AI63"/>
    <mergeCell ref="AB56:AC56"/>
    <mergeCell ref="AB57:AC57"/>
    <mergeCell ref="AI51:AI52"/>
    <mergeCell ref="AB53:AC53"/>
    <mergeCell ref="AB54:AC54"/>
    <mergeCell ref="AB55:AC55"/>
    <mergeCell ref="AB48:AC48"/>
    <mergeCell ref="AB49:AH49"/>
    <mergeCell ref="AB51:AC52"/>
    <mergeCell ref="AD51:AD52"/>
    <mergeCell ref="AE51:AE52"/>
    <mergeCell ref="AF51:AG51"/>
    <mergeCell ref="AH51:AH52"/>
    <mergeCell ref="S75:Z75"/>
    <mergeCell ref="S76:Z76"/>
    <mergeCell ref="S77:Z77"/>
    <mergeCell ref="AB41:AD41"/>
    <mergeCell ref="AG41:AH41"/>
    <mergeCell ref="AB42:AD42"/>
    <mergeCell ref="AG42:AH42"/>
    <mergeCell ref="AB43:AD43"/>
    <mergeCell ref="AG43:AH43"/>
    <mergeCell ref="AB44:AD44"/>
    <mergeCell ref="AG44:AH44"/>
    <mergeCell ref="AB46:AC46"/>
    <mergeCell ref="AD46:AI46"/>
    <mergeCell ref="AB47:AC47"/>
    <mergeCell ref="AD47:AF47"/>
    <mergeCell ref="AG47:AH47"/>
    <mergeCell ref="S70:Z70"/>
    <mergeCell ref="S71:Z71"/>
    <mergeCell ref="S72:Z72"/>
    <mergeCell ref="S73:Z73"/>
    <mergeCell ref="S74:Z74"/>
    <mergeCell ref="Y64:Z64"/>
    <mergeCell ref="S66:U66"/>
    <mergeCell ref="X66:Z66"/>
    <mergeCell ref="S68:U68"/>
    <mergeCell ref="S60:Y60"/>
    <mergeCell ref="S62:V62"/>
    <mergeCell ref="W62:W63"/>
    <mergeCell ref="X62:X63"/>
    <mergeCell ref="Y62:Z63"/>
    <mergeCell ref="S56:T56"/>
    <mergeCell ref="S57:T57"/>
    <mergeCell ref="Z51:Z52"/>
    <mergeCell ref="S53:T53"/>
    <mergeCell ref="S54:T54"/>
    <mergeCell ref="S55:T55"/>
    <mergeCell ref="S48:T48"/>
    <mergeCell ref="S49:Y49"/>
    <mergeCell ref="S51:T52"/>
    <mergeCell ref="U51:U52"/>
    <mergeCell ref="V51:V52"/>
    <mergeCell ref="W51:X51"/>
    <mergeCell ref="Y51:Y52"/>
    <mergeCell ref="J77:Q77"/>
    <mergeCell ref="S41:U41"/>
    <mergeCell ref="X41:Y41"/>
    <mergeCell ref="S42:U42"/>
    <mergeCell ref="X42:Y42"/>
    <mergeCell ref="S43:U43"/>
    <mergeCell ref="X43:Y43"/>
    <mergeCell ref="S44:U44"/>
    <mergeCell ref="X44:Y44"/>
    <mergeCell ref="S46:T46"/>
    <mergeCell ref="U46:Z46"/>
    <mergeCell ref="S47:T47"/>
    <mergeCell ref="U47:W47"/>
    <mergeCell ref="X47:Y47"/>
    <mergeCell ref="J70:Q70"/>
    <mergeCell ref="J71:Q71"/>
    <mergeCell ref="J72:Q72"/>
    <mergeCell ref="J73:Q73"/>
    <mergeCell ref="J74:Q74"/>
    <mergeCell ref="P64:Q64"/>
    <mergeCell ref="J66:L66"/>
    <mergeCell ref="O66:Q66"/>
    <mergeCell ref="J68:L68"/>
    <mergeCell ref="O68:Q68"/>
    <mergeCell ref="J60:P60"/>
    <mergeCell ref="J62:M62"/>
    <mergeCell ref="N62:N63"/>
    <mergeCell ref="O62:O63"/>
    <mergeCell ref="P62:Q63"/>
    <mergeCell ref="J56:K56"/>
    <mergeCell ref="X68:Z68"/>
    <mergeCell ref="Q51:Q52"/>
    <mergeCell ref="J54:K54"/>
    <mergeCell ref="J55:K55"/>
    <mergeCell ref="J48:K48"/>
    <mergeCell ref="J49:P49"/>
    <mergeCell ref="J51:K52"/>
    <mergeCell ref="L51:L52"/>
    <mergeCell ref="M51:M52"/>
    <mergeCell ref="N51:O51"/>
    <mergeCell ref="P51:P52"/>
    <mergeCell ref="A75:H75"/>
    <mergeCell ref="A76:H76"/>
    <mergeCell ref="A57:B57"/>
    <mergeCell ref="H51:H52"/>
    <mergeCell ref="A53:B53"/>
    <mergeCell ref="A54:B54"/>
    <mergeCell ref="A55:B55"/>
    <mergeCell ref="A48:B48"/>
    <mergeCell ref="A49:G49"/>
    <mergeCell ref="A51:B52"/>
    <mergeCell ref="C51:C52"/>
    <mergeCell ref="D51:D52"/>
    <mergeCell ref="E51:F51"/>
    <mergeCell ref="G51:G52"/>
    <mergeCell ref="J76:Q76"/>
    <mergeCell ref="A77:H77"/>
    <mergeCell ref="J41:L41"/>
    <mergeCell ref="O41:P41"/>
    <mergeCell ref="J42:L42"/>
    <mergeCell ref="O42:P42"/>
    <mergeCell ref="J43:L43"/>
    <mergeCell ref="O43:P43"/>
    <mergeCell ref="J44:L44"/>
    <mergeCell ref="O44:P44"/>
    <mergeCell ref="J46:K46"/>
    <mergeCell ref="L46:Q46"/>
    <mergeCell ref="J47:K47"/>
    <mergeCell ref="L47:N47"/>
    <mergeCell ref="O47:P47"/>
    <mergeCell ref="A70:H70"/>
    <mergeCell ref="A71:H71"/>
    <mergeCell ref="A72:H72"/>
    <mergeCell ref="A73:H73"/>
    <mergeCell ref="A74:H74"/>
    <mergeCell ref="G64:H64"/>
    <mergeCell ref="A66:C66"/>
    <mergeCell ref="F66:H66"/>
    <mergeCell ref="A68:C68"/>
    <mergeCell ref="F68:H68"/>
    <mergeCell ref="A60:G60"/>
    <mergeCell ref="A62:D62"/>
    <mergeCell ref="E62:E63"/>
    <mergeCell ref="F62:F63"/>
    <mergeCell ref="G62:H63"/>
    <mergeCell ref="A56:B56"/>
    <mergeCell ref="J57:K57"/>
    <mergeCell ref="J53:K53"/>
    <mergeCell ref="CD36:CK36"/>
    <mergeCell ref="CD37:CK37"/>
    <mergeCell ref="A41:C41"/>
    <mergeCell ref="F41:G41"/>
    <mergeCell ref="A42:C42"/>
    <mergeCell ref="F42:G42"/>
    <mergeCell ref="A43:C43"/>
    <mergeCell ref="F43:G43"/>
    <mergeCell ref="A44:C44"/>
    <mergeCell ref="F44:G44"/>
    <mergeCell ref="A46:B46"/>
    <mergeCell ref="C46:H46"/>
    <mergeCell ref="A47:B47"/>
    <mergeCell ref="C47:E47"/>
    <mergeCell ref="F47:G47"/>
    <mergeCell ref="CD30:CK30"/>
    <mergeCell ref="CD31:CK31"/>
    <mergeCell ref="CD32:CK32"/>
    <mergeCell ref="CD33:CK33"/>
    <mergeCell ref="CD34:CK34"/>
    <mergeCell ref="BL35:BS35"/>
    <mergeCell ref="BL36:BS36"/>
    <mergeCell ref="BL37:BS37"/>
    <mergeCell ref="BL34:BS34"/>
    <mergeCell ref="BC34:BJ34"/>
    <mergeCell ref="AB33:AI33"/>
    <mergeCell ref="AB34:AI34"/>
    <mergeCell ref="S35:Z35"/>
    <mergeCell ref="S36:Z36"/>
    <mergeCell ref="S37:Z37"/>
    <mergeCell ref="AT41:AV41"/>
    <mergeCell ref="BU41:BW41"/>
    <mergeCell ref="CJ24:CK24"/>
    <mergeCell ref="CD26:CF26"/>
    <mergeCell ref="CI26:CK26"/>
    <mergeCell ref="CD28:CF28"/>
    <mergeCell ref="CI28:CK28"/>
    <mergeCell ref="CD20:CJ20"/>
    <mergeCell ref="CD22:CG22"/>
    <mergeCell ref="CH22:CH23"/>
    <mergeCell ref="CI22:CI23"/>
    <mergeCell ref="CJ22:CK23"/>
    <mergeCell ref="CD16:CE16"/>
    <mergeCell ref="CD17:CE17"/>
    <mergeCell ref="CK11:CK12"/>
    <mergeCell ref="CD13:CE13"/>
    <mergeCell ref="CD14:CE14"/>
    <mergeCell ref="CD15:CE15"/>
    <mergeCell ref="CD35:CK35"/>
    <mergeCell ref="CD8:CE8"/>
    <mergeCell ref="CD9:CJ9"/>
    <mergeCell ref="CD11:CE12"/>
    <mergeCell ref="CF11:CF12"/>
    <mergeCell ref="CG11:CG12"/>
    <mergeCell ref="CH11:CI11"/>
    <mergeCell ref="CJ11:CJ12"/>
    <mergeCell ref="BU35:CB35"/>
    <mergeCell ref="BU36:CB36"/>
    <mergeCell ref="BU37:CB37"/>
    <mergeCell ref="CD1:CF1"/>
    <mergeCell ref="CI1:CJ1"/>
    <mergeCell ref="CD2:CF2"/>
    <mergeCell ref="CI2:CJ2"/>
    <mergeCell ref="CD3:CF3"/>
    <mergeCell ref="CI3:CJ3"/>
    <mergeCell ref="CD4:CF4"/>
    <mergeCell ref="CI4:CJ4"/>
    <mergeCell ref="CD6:CE6"/>
    <mergeCell ref="CF6:CK6"/>
    <mergeCell ref="CD7:CE7"/>
    <mergeCell ref="CF7:CH7"/>
    <mergeCell ref="CI7:CJ7"/>
    <mergeCell ref="BU30:CB30"/>
    <mergeCell ref="BU31:CB31"/>
    <mergeCell ref="BU32:CB32"/>
    <mergeCell ref="BU33:CB33"/>
    <mergeCell ref="BU34:CB34"/>
    <mergeCell ref="CA24:CB24"/>
    <mergeCell ref="BU26:BW26"/>
    <mergeCell ref="BZ26:CB26"/>
    <mergeCell ref="BU28:BW28"/>
    <mergeCell ref="BU20:CA20"/>
    <mergeCell ref="BU22:BX22"/>
    <mergeCell ref="BY22:BY23"/>
    <mergeCell ref="BZ22:BZ23"/>
    <mergeCell ref="CA22:CB23"/>
    <mergeCell ref="BU16:BV16"/>
    <mergeCell ref="BU17:BV17"/>
    <mergeCell ref="CB11:CB12"/>
    <mergeCell ref="BU13:BV13"/>
    <mergeCell ref="BU14:BV14"/>
    <mergeCell ref="BU15:BV15"/>
    <mergeCell ref="BU8:BV8"/>
    <mergeCell ref="BU9:CA9"/>
    <mergeCell ref="BU11:BV12"/>
    <mergeCell ref="BW11:BW12"/>
    <mergeCell ref="BX11:BX12"/>
    <mergeCell ref="BY11:BZ11"/>
    <mergeCell ref="CA11:CA12"/>
    <mergeCell ref="BU1:BW1"/>
    <mergeCell ref="BZ1:CA1"/>
    <mergeCell ref="BU2:BW2"/>
    <mergeCell ref="BZ2:CA2"/>
    <mergeCell ref="BU3:BW3"/>
    <mergeCell ref="BZ3:CA3"/>
    <mergeCell ref="BU4:BW4"/>
    <mergeCell ref="BZ4:CA4"/>
    <mergeCell ref="BU6:BV6"/>
    <mergeCell ref="BW6:CB6"/>
    <mergeCell ref="BU7:BV7"/>
    <mergeCell ref="BW7:BY7"/>
    <mergeCell ref="BZ7:CA7"/>
    <mergeCell ref="BL30:BS30"/>
    <mergeCell ref="BL31:BS31"/>
    <mergeCell ref="BL32:BS32"/>
    <mergeCell ref="BL33:BS33"/>
    <mergeCell ref="BR24:BS24"/>
    <mergeCell ref="BL26:BN26"/>
    <mergeCell ref="BQ26:BS26"/>
    <mergeCell ref="BL28:BN28"/>
    <mergeCell ref="BQ28:BS28"/>
    <mergeCell ref="BL20:BR20"/>
    <mergeCell ref="BL22:BO22"/>
    <mergeCell ref="BP22:BP23"/>
    <mergeCell ref="BQ22:BQ23"/>
    <mergeCell ref="BR22:BS23"/>
    <mergeCell ref="BL16:BM16"/>
    <mergeCell ref="BL17:BM17"/>
    <mergeCell ref="BS11:BS12"/>
    <mergeCell ref="BZ28:CB28"/>
    <mergeCell ref="BL13:BM13"/>
    <mergeCell ref="BL14:BM14"/>
    <mergeCell ref="BL15:BM15"/>
    <mergeCell ref="BL8:BM8"/>
    <mergeCell ref="BL9:BR9"/>
    <mergeCell ref="BL11:BM12"/>
    <mergeCell ref="BN11:BN12"/>
    <mergeCell ref="BO11:BO12"/>
    <mergeCell ref="BP11:BQ11"/>
    <mergeCell ref="BR11:BR12"/>
    <mergeCell ref="BC35:BJ35"/>
    <mergeCell ref="BC36:BJ36"/>
    <mergeCell ref="BC37:BJ37"/>
    <mergeCell ref="BL1:BN1"/>
    <mergeCell ref="BQ1:BR1"/>
    <mergeCell ref="BL2:BN2"/>
    <mergeCell ref="BQ2:BR2"/>
    <mergeCell ref="BL3:BN3"/>
    <mergeCell ref="BQ3:BR3"/>
    <mergeCell ref="BL4:BN4"/>
    <mergeCell ref="BQ4:BR4"/>
    <mergeCell ref="BL6:BM6"/>
    <mergeCell ref="BN6:BS6"/>
    <mergeCell ref="BL7:BM7"/>
    <mergeCell ref="BN7:BP7"/>
    <mergeCell ref="BQ7:BR7"/>
    <mergeCell ref="BC30:BJ30"/>
    <mergeCell ref="BC31:BJ31"/>
    <mergeCell ref="BC32:BJ32"/>
    <mergeCell ref="BC33:BJ33"/>
    <mergeCell ref="BI24:BJ24"/>
    <mergeCell ref="BC26:BE26"/>
    <mergeCell ref="BH28:BJ28"/>
    <mergeCell ref="BH26:BJ26"/>
    <mergeCell ref="BC28:BE28"/>
    <mergeCell ref="BC20:BI20"/>
    <mergeCell ref="BC22:BF22"/>
    <mergeCell ref="BG22:BG23"/>
    <mergeCell ref="BH22:BH23"/>
    <mergeCell ref="BI22:BJ23"/>
    <mergeCell ref="BC16:BD16"/>
    <mergeCell ref="BC17:BD17"/>
    <mergeCell ref="BJ11:BJ12"/>
    <mergeCell ref="BC13:BD13"/>
    <mergeCell ref="BC14:BD14"/>
    <mergeCell ref="BC15:BD15"/>
    <mergeCell ref="BC8:BD8"/>
    <mergeCell ref="BC9:BI9"/>
    <mergeCell ref="BC11:BD12"/>
    <mergeCell ref="BE11:BE12"/>
    <mergeCell ref="BF11:BF12"/>
    <mergeCell ref="BG11:BH11"/>
    <mergeCell ref="BI11:BI12"/>
    <mergeCell ref="BC18:BH18"/>
    <mergeCell ref="BH1:BI1"/>
    <mergeCell ref="BC2:BE2"/>
    <mergeCell ref="BH2:BI2"/>
    <mergeCell ref="BC3:BE3"/>
    <mergeCell ref="BH3:BI3"/>
    <mergeCell ref="BC4:BE4"/>
    <mergeCell ref="BH4:BI4"/>
    <mergeCell ref="BC6:BD6"/>
    <mergeCell ref="BE6:BJ6"/>
    <mergeCell ref="BC7:BD7"/>
    <mergeCell ref="BE7:BG7"/>
    <mergeCell ref="BH7:BI7"/>
    <mergeCell ref="AT20:AZ20"/>
    <mergeCell ref="AT22:AW22"/>
    <mergeCell ref="AX22:AX23"/>
    <mergeCell ref="AY22:AY23"/>
    <mergeCell ref="AZ22:BA23"/>
    <mergeCell ref="AT4:AV4"/>
    <mergeCell ref="AV6:BA6"/>
    <mergeCell ref="AV7:AX7"/>
    <mergeCell ref="AY7:AZ7"/>
    <mergeCell ref="AT8:AU8"/>
    <mergeCell ref="AT9:AZ9"/>
    <mergeCell ref="AT11:AU12"/>
    <mergeCell ref="AV11:AV12"/>
    <mergeCell ref="AT18:AY18"/>
    <mergeCell ref="BA11:BA12"/>
    <mergeCell ref="AT30:BA30"/>
    <mergeCell ref="AT31:BA31"/>
    <mergeCell ref="AT32:BA32"/>
    <mergeCell ref="AT33:BA33"/>
    <mergeCell ref="AZ24:BA24"/>
    <mergeCell ref="AT26:AV26"/>
    <mergeCell ref="AY26:BA26"/>
    <mergeCell ref="AT16:AU16"/>
    <mergeCell ref="AT15:AU15"/>
    <mergeCell ref="AT17:AU17"/>
    <mergeCell ref="AT13:AU13"/>
    <mergeCell ref="AT14:AU14"/>
    <mergeCell ref="AT28:AV28"/>
    <mergeCell ref="AY28:BA28"/>
    <mergeCell ref="AT37:BA37"/>
    <mergeCell ref="BC1:BE1"/>
    <mergeCell ref="AT34:BA34"/>
    <mergeCell ref="AT35:BA35"/>
    <mergeCell ref="AT36:BA36"/>
    <mergeCell ref="AT1:AV1"/>
    <mergeCell ref="AY1:AZ1"/>
    <mergeCell ref="AT2:AV2"/>
    <mergeCell ref="AY2:AZ2"/>
    <mergeCell ref="AT3:AV3"/>
    <mergeCell ref="AY3:AZ3"/>
    <mergeCell ref="AW11:AW12"/>
    <mergeCell ref="AX11:AY11"/>
    <mergeCell ref="AK35:AR35"/>
    <mergeCell ref="AK36:AR36"/>
    <mergeCell ref="AK37:AR37"/>
    <mergeCell ref="A8:B8"/>
    <mergeCell ref="J8:K8"/>
    <mergeCell ref="S8:T8"/>
    <mergeCell ref="AB8:AC8"/>
    <mergeCell ref="AK8:AL8"/>
    <mergeCell ref="AK30:AR30"/>
    <mergeCell ref="AK31:AR31"/>
    <mergeCell ref="AK32:AR32"/>
    <mergeCell ref="AK33:AR33"/>
    <mergeCell ref="AK34:AR34"/>
    <mergeCell ref="AQ24:AR24"/>
    <mergeCell ref="AK26:AM26"/>
    <mergeCell ref="AP26:AR26"/>
    <mergeCell ref="AK28:AM28"/>
    <mergeCell ref="AP28:AR28"/>
    <mergeCell ref="AK20:AQ20"/>
    <mergeCell ref="AK22:AN22"/>
    <mergeCell ref="AO22:AO23"/>
    <mergeCell ref="AP22:AP23"/>
    <mergeCell ref="AQ22:AR23"/>
    <mergeCell ref="AK16:AL16"/>
    <mergeCell ref="AB35:AI35"/>
    <mergeCell ref="AB36:AI36"/>
    <mergeCell ref="AB37:AI37"/>
    <mergeCell ref="S13:T13"/>
    <mergeCell ref="S14:T14"/>
    <mergeCell ref="S15:T15"/>
    <mergeCell ref="S9:Y9"/>
    <mergeCell ref="Y24:Z24"/>
    <mergeCell ref="AK1:AM1"/>
    <mergeCell ref="AP1:AQ1"/>
    <mergeCell ref="AK2:AM2"/>
    <mergeCell ref="AP2:AQ2"/>
    <mergeCell ref="AK3:AM3"/>
    <mergeCell ref="AP3:AQ3"/>
    <mergeCell ref="AK4:AM4"/>
    <mergeCell ref="AP4:AQ4"/>
    <mergeCell ref="AK6:AL6"/>
    <mergeCell ref="AM6:AR6"/>
    <mergeCell ref="AK7:AL7"/>
    <mergeCell ref="AM7:AO7"/>
    <mergeCell ref="AP7:AQ7"/>
    <mergeCell ref="AB30:AI30"/>
    <mergeCell ref="AB31:AI31"/>
    <mergeCell ref="AB32:AI32"/>
    <mergeCell ref="AK18:AP18"/>
    <mergeCell ref="AB26:AD26"/>
    <mergeCell ref="AG26:AI26"/>
    <mergeCell ref="AB28:AD28"/>
    <mergeCell ref="AG28:AI28"/>
    <mergeCell ref="AD7:AF7"/>
    <mergeCell ref="AG7:AH7"/>
    <mergeCell ref="X7:Y7"/>
    <mergeCell ref="AY4:AZ4"/>
    <mergeCell ref="AK17:AL17"/>
    <mergeCell ref="AR11:AR12"/>
    <mergeCell ref="AK13:AL13"/>
    <mergeCell ref="AK14:AL14"/>
    <mergeCell ref="AK15:AL15"/>
    <mergeCell ref="AK9:AQ9"/>
    <mergeCell ref="AK11:AL12"/>
    <mergeCell ref="AM11:AM12"/>
    <mergeCell ref="AN11:AN12"/>
    <mergeCell ref="AO11:AP11"/>
    <mergeCell ref="AQ11:AQ12"/>
    <mergeCell ref="AT7:AU7"/>
    <mergeCell ref="AT6:AU6"/>
    <mergeCell ref="AZ11:AZ12"/>
    <mergeCell ref="AH24:AI24"/>
    <mergeCell ref="AB20:AH20"/>
    <mergeCell ref="AB22:AE22"/>
    <mergeCell ref="AF22:AF23"/>
    <mergeCell ref="AG22:AG23"/>
    <mergeCell ref="AH22:AI23"/>
    <mergeCell ref="AB16:AC16"/>
    <mergeCell ref="AB17:AC17"/>
    <mergeCell ref="AI11:AI12"/>
    <mergeCell ref="AB13:AC13"/>
    <mergeCell ref="AB14:AC14"/>
    <mergeCell ref="AB18:AG18"/>
    <mergeCell ref="AG4:AH4"/>
    <mergeCell ref="AB6:AC6"/>
    <mergeCell ref="AD6:AI6"/>
    <mergeCell ref="AB7:AC7"/>
    <mergeCell ref="S1:U1"/>
    <mergeCell ref="X1:Y1"/>
    <mergeCell ref="S2:U2"/>
    <mergeCell ref="X2:Y2"/>
    <mergeCell ref="S3:U3"/>
    <mergeCell ref="X3:Y3"/>
    <mergeCell ref="AB9:AH9"/>
    <mergeCell ref="AB11:AC12"/>
    <mergeCell ref="AD11:AD12"/>
    <mergeCell ref="AE11:AE12"/>
    <mergeCell ref="AF11:AG11"/>
    <mergeCell ref="AH11:AH12"/>
    <mergeCell ref="AB15:AC15"/>
    <mergeCell ref="AB1:AD1"/>
    <mergeCell ref="AG1:AH1"/>
    <mergeCell ref="AB2:AD2"/>
    <mergeCell ref="AG2:AH2"/>
    <mergeCell ref="AB3:AD3"/>
    <mergeCell ref="AG3:AH3"/>
    <mergeCell ref="S11:T12"/>
    <mergeCell ref="U11:U12"/>
    <mergeCell ref="V11:V12"/>
    <mergeCell ref="W11:X11"/>
    <mergeCell ref="Y11:Y12"/>
    <mergeCell ref="S4:U4"/>
    <mergeCell ref="X4:Y4"/>
    <mergeCell ref="S6:T6"/>
    <mergeCell ref="U6:Z6"/>
    <mergeCell ref="S7:T7"/>
    <mergeCell ref="U7:W7"/>
    <mergeCell ref="Z11:Z12"/>
    <mergeCell ref="AB4:AD4"/>
    <mergeCell ref="S26:U26"/>
    <mergeCell ref="X26:Z26"/>
    <mergeCell ref="S28:U28"/>
    <mergeCell ref="X28:Z28"/>
    <mergeCell ref="S30:Z30"/>
    <mergeCell ref="S31:Z31"/>
    <mergeCell ref="S32:Z32"/>
    <mergeCell ref="S33:Z33"/>
    <mergeCell ref="S34:Z34"/>
    <mergeCell ref="P24:Q24"/>
    <mergeCell ref="S20:Y20"/>
    <mergeCell ref="S22:V22"/>
    <mergeCell ref="W22:W23"/>
    <mergeCell ref="X22:X23"/>
    <mergeCell ref="Y22:Z23"/>
    <mergeCell ref="S16:T16"/>
    <mergeCell ref="S17:T17"/>
    <mergeCell ref="S18:X18"/>
    <mergeCell ref="C7:E7"/>
    <mergeCell ref="F7:G7"/>
    <mergeCell ref="L7:N7"/>
    <mergeCell ref="O7:P7"/>
    <mergeCell ref="J6:K6"/>
    <mergeCell ref="J7:K7"/>
    <mergeCell ref="A6:B6"/>
    <mergeCell ref="A7:B7"/>
    <mergeCell ref="A34:H34"/>
    <mergeCell ref="J34:Q34"/>
    <mergeCell ref="A17:B17"/>
    <mergeCell ref="A11:B12"/>
    <mergeCell ref="J11:K12"/>
    <mergeCell ref="J13:K13"/>
    <mergeCell ref="J14:K14"/>
    <mergeCell ref="J15:K15"/>
    <mergeCell ref="J16:K16"/>
    <mergeCell ref="J17:K17"/>
    <mergeCell ref="A13:B13"/>
    <mergeCell ref="A14:B14"/>
    <mergeCell ref="A15:B15"/>
    <mergeCell ref="A16:B16"/>
    <mergeCell ref="L11:L12"/>
    <mergeCell ref="A36:H36"/>
    <mergeCell ref="J36:Q36"/>
    <mergeCell ref="P11:P12"/>
    <mergeCell ref="A3:C3"/>
    <mergeCell ref="N11:O11"/>
    <mergeCell ref="O1:P1"/>
    <mergeCell ref="F2:G2"/>
    <mergeCell ref="O2:P2"/>
    <mergeCell ref="F3:G3"/>
    <mergeCell ref="O3:P3"/>
    <mergeCell ref="A9:G9"/>
    <mergeCell ref="J9:P9"/>
    <mergeCell ref="C11:C12"/>
    <mergeCell ref="D11:D12"/>
    <mergeCell ref="E11:F11"/>
    <mergeCell ref="G11:G12"/>
    <mergeCell ref="H11:H12"/>
    <mergeCell ref="F4:G4"/>
    <mergeCell ref="J3:L3"/>
    <mergeCell ref="J4:L4"/>
    <mergeCell ref="A1:C1"/>
    <mergeCell ref="A2:C2"/>
    <mergeCell ref="A4:C4"/>
    <mergeCell ref="J1:L1"/>
    <mergeCell ref="M11:M12"/>
    <mergeCell ref="P22:Q23"/>
    <mergeCell ref="Q11:Q12"/>
    <mergeCell ref="F1:G1"/>
    <mergeCell ref="O4:P4"/>
    <mergeCell ref="J2:L2"/>
    <mergeCell ref="C6:H6"/>
    <mergeCell ref="L6:Q6"/>
    <mergeCell ref="A37:H37"/>
    <mergeCell ref="J37:Q37"/>
    <mergeCell ref="A33:H33"/>
    <mergeCell ref="J33:Q33"/>
    <mergeCell ref="A35:H35"/>
    <mergeCell ref="J35:Q35"/>
    <mergeCell ref="A30:H30"/>
    <mergeCell ref="J30:Q30"/>
    <mergeCell ref="A31:H31"/>
    <mergeCell ref="J31:Q31"/>
    <mergeCell ref="A32:H32"/>
    <mergeCell ref="J32:Q32"/>
    <mergeCell ref="A26:C26"/>
    <mergeCell ref="F26:H26"/>
    <mergeCell ref="J26:L26"/>
    <mergeCell ref="O26:Q26"/>
    <mergeCell ref="A18:F18"/>
    <mergeCell ref="J18:O18"/>
    <mergeCell ref="A28:C28"/>
    <mergeCell ref="F28:H28"/>
    <mergeCell ref="J28:L28"/>
    <mergeCell ref="O28:Q28"/>
    <mergeCell ref="A20:G20"/>
    <mergeCell ref="J20:P20"/>
    <mergeCell ref="F22:F23"/>
    <mergeCell ref="O22:O23"/>
    <mergeCell ref="E22:E23"/>
    <mergeCell ref="G22:H23"/>
    <mergeCell ref="G24:H24"/>
    <mergeCell ref="A22:D22"/>
    <mergeCell ref="J22:M22"/>
    <mergeCell ref="N22:N23"/>
  </mergeCells>
  <printOptions horizontalCentered="1"/>
  <pageMargins left="0.51181102362204722" right="0.51181102362204722" top="0.55118110236220474" bottom="0.55118110236220474" header="0.31496062992125984" footer="0.31496062992125984"/>
  <pageSetup paperSize="9" pageOrder="overThenDown" orientation="portrait" r:id="rId1"/>
  <headerFooter>
    <oddFooter>&amp;Lالتعليم الثانوي نظام المقررات&amp;Cالإصدار رقم 3&amp;Rتصميم وتنفيذ/ف.الكبسي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8"/>
  <sheetViews>
    <sheetView rightToLeft="1" zoomScale="110" zoomScaleNormal="11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M10" sqref="M10"/>
    </sheetView>
  </sheetViews>
  <sheetFormatPr defaultRowHeight="14.25"/>
  <cols>
    <col min="1" max="1" width="5" style="234" customWidth="1"/>
    <col min="2" max="2" width="31.5" style="234" customWidth="1"/>
    <col min="3" max="3" width="12.375" style="234" customWidth="1"/>
    <col min="4" max="4" width="6" style="269" customWidth="1"/>
    <col min="5" max="5" width="6.625" style="234" customWidth="1"/>
    <col min="6" max="6" width="7.125" style="234" customWidth="1"/>
    <col min="7" max="7" width="6.625" style="234" customWidth="1"/>
    <col min="8" max="8" width="7.125" style="234" customWidth="1"/>
    <col min="9" max="9" width="6.625" style="234" customWidth="1"/>
    <col min="10" max="10" width="7.125" style="234" customWidth="1"/>
    <col min="11" max="11" width="6.625" style="234" customWidth="1"/>
    <col min="12" max="12" width="7.125" style="234" customWidth="1"/>
    <col min="13" max="13" width="6.625" style="234" customWidth="1"/>
    <col min="14" max="14" width="7.125" style="234" customWidth="1"/>
    <col min="15" max="15" width="7.625" style="234" customWidth="1"/>
    <col min="16" max="16" width="1.75" style="234" customWidth="1"/>
    <col min="17" max="17" width="7.125" style="269" hidden="1" customWidth="1"/>
    <col min="18" max="18" width="8.375" style="265" hidden="1" customWidth="1"/>
    <col min="19" max="19" width="7.625" style="234" hidden="1" customWidth="1"/>
    <col min="20" max="20" width="7.625" style="266" hidden="1" customWidth="1"/>
    <col min="21" max="21" width="7.625" style="265" hidden="1" customWidth="1"/>
    <col min="22" max="22" width="7.625" style="266" hidden="1" customWidth="1"/>
    <col min="23" max="23" width="7.625" style="265" hidden="1" customWidth="1"/>
    <col min="24" max="24" width="7.625" style="266" hidden="1" customWidth="1"/>
    <col min="25" max="25" width="7.625" style="265" hidden="1" customWidth="1"/>
    <col min="26" max="26" width="7.625" style="266" hidden="1" customWidth="1"/>
    <col min="27" max="27" width="7.625" style="265" hidden="1" customWidth="1"/>
    <col min="28" max="28" width="7.625" style="266" hidden="1" customWidth="1"/>
    <col min="29" max="29" width="8.875" style="234" hidden="1" customWidth="1"/>
    <col min="30" max="16384" width="9" style="234"/>
  </cols>
  <sheetData>
    <row r="1" spans="1:29" ht="18">
      <c r="A1" s="275" t="str">
        <f>CONCATENATE('بيانات أولية وأسماء الطلاب'!A1:B1)</f>
        <v>المملكة العربية السعودية</v>
      </c>
      <c r="B1" s="275"/>
      <c r="I1" s="190"/>
      <c r="J1" s="111"/>
      <c r="K1" s="236"/>
      <c r="L1" s="312" t="str">
        <f>CONCATENATE('بيانات أولية وأسماء الطلاب'!C1)</f>
        <v>مقرر مادة</v>
      </c>
      <c r="M1" s="313"/>
      <c r="N1" s="308" t="str">
        <f>CONCATENATE('بيانات أولية وأسماء الطلاب'!D1)</f>
        <v/>
      </c>
      <c r="O1" s="309"/>
    </row>
    <row r="2" spans="1:29" ht="20.25">
      <c r="A2" s="275" t="str">
        <f>CONCATENATE('بيانات أولية وأسماء الطلاب'!A2:B2)</f>
        <v>وزارة التربية والتعليم</v>
      </c>
      <c r="B2" s="275"/>
      <c r="C2" s="232"/>
      <c r="D2" s="267"/>
      <c r="E2" s="317" t="s">
        <v>133</v>
      </c>
      <c r="F2" s="317"/>
      <c r="G2" s="317"/>
      <c r="H2" s="317"/>
      <c r="I2" s="317"/>
      <c r="J2" s="317"/>
      <c r="K2" s="235"/>
      <c r="L2" s="314" t="str">
        <f>CONCATENATE('بيانات أولية وأسماء الطلاب'!C2)</f>
        <v>الفصل الدراسي</v>
      </c>
      <c r="M2" s="315"/>
      <c r="N2" s="310" t="str">
        <f>CONCATENATE('بيانات أولية وأسماء الطلاب'!D2)</f>
        <v/>
      </c>
      <c r="O2" s="311"/>
    </row>
    <row r="3" spans="1:29" ht="15.75" customHeight="1">
      <c r="A3" s="275" t="str">
        <f>CONCATENATE('بيانات أولية وأسماء الطلاب'!A3:B3)</f>
        <v>الإدارة العامة للتربية والتعليم بـ ................</v>
      </c>
      <c r="B3" s="275"/>
      <c r="E3" s="318"/>
      <c r="F3" s="318"/>
      <c r="G3" s="318"/>
      <c r="H3" s="318"/>
      <c r="I3" s="318"/>
      <c r="J3" s="318"/>
      <c r="K3" s="235"/>
      <c r="L3" s="314" t="str">
        <f>CONCATENATE('بيانات أولية وأسماء الطلاب'!C3)</f>
        <v>الشعبة</v>
      </c>
      <c r="M3" s="315"/>
      <c r="N3" s="310" t="str">
        <f>CONCATENATE('بيانات أولية وأسماء الطلاب'!D3)</f>
        <v/>
      </c>
      <c r="O3" s="311"/>
    </row>
    <row r="4" spans="1:29" ht="21" thickBot="1">
      <c r="A4" s="275" t="str">
        <f>CONCATENATE('بيانات أولية وأسماء الطلاب'!A4:B4)</f>
        <v>الثانوية / .....................</v>
      </c>
      <c r="B4" s="275"/>
      <c r="E4" s="318"/>
      <c r="F4" s="318"/>
      <c r="G4" s="318"/>
      <c r="H4" s="318"/>
      <c r="I4" s="318"/>
      <c r="J4" s="318"/>
      <c r="K4" s="235"/>
      <c r="L4" s="316" t="str">
        <f>CONCATENATE('بيانات أولية وأسماء الطلاب'!C4)</f>
        <v>عدد الطلاب / الطالبات</v>
      </c>
      <c r="M4" s="282"/>
      <c r="N4" s="304" t="str">
        <f>CONCATENATE('بيانات أولية وأسماء الطلاب'!D4)</f>
        <v/>
      </c>
      <c r="O4" s="305"/>
    </row>
    <row r="5" spans="1:29" ht="26.25" customHeight="1" thickBot="1">
      <c r="A5" s="233"/>
      <c r="B5" s="233"/>
      <c r="C5" s="233"/>
      <c r="D5" s="268"/>
      <c r="E5" s="319" t="s">
        <v>134</v>
      </c>
      <c r="F5" s="319"/>
      <c r="G5" s="319"/>
      <c r="H5" s="319"/>
      <c r="I5" s="319"/>
      <c r="J5" s="319"/>
      <c r="K5" s="256"/>
      <c r="L5" s="306"/>
      <c r="M5" s="307"/>
      <c r="N5" s="307"/>
      <c r="O5" s="226"/>
    </row>
    <row r="6" spans="1:29" s="192" customFormat="1" ht="22.5" customHeight="1">
      <c r="A6" s="298" t="str">
        <f>CONCATENATE('بيانات أولية وأسماء الطلاب'!$A$6)</f>
        <v>العدد</v>
      </c>
      <c r="B6" s="290" t="str">
        <f>CONCATENATE('بيانات أولية وأسماء الطلاب'!$B$6)</f>
        <v>اسم الطالب/ة رباعيًا</v>
      </c>
      <c r="C6" s="280" t="str">
        <f>CONCATENATE('بيانات أولية وأسماء الطلاب'!$C$6)</f>
        <v>الرقم الأكاديمي</v>
      </c>
      <c r="D6" s="301" t="s">
        <v>161</v>
      </c>
      <c r="E6" s="289" t="s">
        <v>126</v>
      </c>
      <c r="F6" s="289"/>
      <c r="G6" s="289" t="s">
        <v>127</v>
      </c>
      <c r="H6" s="289"/>
      <c r="I6" s="289" t="s">
        <v>128</v>
      </c>
      <c r="J6" s="289"/>
      <c r="K6" s="289" t="s">
        <v>129</v>
      </c>
      <c r="L6" s="289"/>
      <c r="M6" s="289" t="s">
        <v>131</v>
      </c>
      <c r="N6" s="289"/>
      <c r="O6" s="278" t="s">
        <v>20</v>
      </c>
    </row>
    <row r="7" spans="1:29" s="192" customFormat="1" ht="19.5" customHeight="1">
      <c r="A7" s="299"/>
      <c r="B7" s="291"/>
      <c r="C7" s="281"/>
      <c r="D7" s="302"/>
      <c r="E7" s="250" t="s">
        <v>135</v>
      </c>
      <c r="F7" s="250" t="s">
        <v>136</v>
      </c>
      <c r="G7" s="250" t="s">
        <v>135</v>
      </c>
      <c r="H7" s="250" t="s">
        <v>136</v>
      </c>
      <c r="I7" s="250" t="s">
        <v>135</v>
      </c>
      <c r="J7" s="250" t="s">
        <v>136</v>
      </c>
      <c r="K7" s="250" t="s">
        <v>135</v>
      </c>
      <c r="L7" s="250" t="s">
        <v>136</v>
      </c>
      <c r="M7" s="250" t="s">
        <v>135</v>
      </c>
      <c r="N7" s="250" t="s">
        <v>136</v>
      </c>
      <c r="O7" s="279"/>
    </row>
    <row r="8" spans="1:29" s="192" customFormat="1" ht="17.25" customHeight="1">
      <c r="A8" s="299"/>
      <c r="B8" s="291"/>
      <c r="C8" s="281"/>
      <c r="D8" s="302"/>
      <c r="E8" s="254"/>
      <c r="F8" s="250">
        <v>40</v>
      </c>
      <c r="G8" s="254"/>
      <c r="H8" s="250">
        <v>10</v>
      </c>
      <c r="I8" s="254"/>
      <c r="J8" s="250">
        <v>10</v>
      </c>
      <c r="K8" s="254"/>
      <c r="L8" s="250">
        <v>10</v>
      </c>
      <c r="M8" s="254"/>
      <c r="N8" s="257">
        <v>25</v>
      </c>
      <c r="O8" s="296">
        <f>SUM(F8,H8,J8,L8,N8)</f>
        <v>95</v>
      </c>
      <c r="Q8" s="192" t="s">
        <v>162</v>
      </c>
      <c r="R8" s="192" t="s">
        <v>150</v>
      </c>
      <c r="S8" s="192" t="s">
        <v>151</v>
      </c>
      <c r="T8" s="192" t="s">
        <v>154</v>
      </c>
      <c r="U8" s="192" t="s">
        <v>127</v>
      </c>
      <c r="V8" s="192" t="s">
        <v>156</v>
      </c>
      <c r="W8" s="192" t="s">
        <v>152</v>
      </c>
      <c r="X8" s="192" t="s">
        <v>156</v>
      </c>
      <c r="Y8" s="192" t="s">
        <v>153</v>
      </c>
      <c r="Z8" s="192" t="s">
        <v>156</v>
      </c>
      <c r="AA8" s="192" t="s">
        <v>131</v>
      </c>
      <c r="AB8" s="192" t="s">
        <v>156</v>
      </c>
    </row>
    <row r="9" spans="1:29" s="192" customFormat="1" ht="21.75" customHeight="1" thickBot="1">
      <c r="A9" s="300"/>
      <c r="B9" s="282"/>
      <c r="C9" s="282"/>
      <c r="D9" s="303"/>
      <c r="E9" s="255" t="s">
        <v>132</v>
      </c>
      <c r="F9" s="255" t="s">
        <v>87</v>
      </c>
      <c r="G9" s="255" t="s">
        <v>132</v>
      </c>
      <c r="H9" s="255" t="s">
        <v>87</v>
      </c>
      <c r="I9" s="255" t="s">
        <v>132</v>
      </c>
      <c r="J9" s="255" t="s">
        <v>87</v>
      </c>
      <c r="K9" s="255" t="s">
        <v>132</v>
      </c>
      <c r="L9" s="255" t="s">
        <v>87</v>
      </c>
      <c r="M9" s="255" t="s">
        <v>132</v>
      </c>
      <c r="N9" s="258" t="s">
        <v>87</v>
      </c>
      <c r="O9" s="297"/>
      <c r="Q9" s="192">
        <v>0</v>
      </c>
      <c r="R9" s="192">
        <v>1</v>
      </c>
      <c r="S9" s="192">
        <v>2</v>
      </c>
      <c r="T9" s="192" t="s">
        <v>155</v>
      </c>
      <c r="U9" s="192">
        <v>3</v>
      </c>
      <c r="V9" s="192" t="s">
        <v>157</v>
      </c>
      <c r="W9" s="192">
        <v>4</v>
      </c>
      <c r="X9" s="192" t="s">
        <v>160</v>
      </c>
      <c r="Y9" s="192">
        <v>5</v>
      </c>
      <c r="Z9" s="192" t="s">
        <v>159</v>
      </c>
      <c r="AA9" s="192">
        <v>6</v>
      </c>
      <c r="AB9" s="192" t="s">
        <v>158</v>
      </c>
    </row>
    <row r="10" spans="1:29" ht="20.100000000000001" customHeight="1">
      <c r="A10" s="63" t="str">
        <f>CONCATENATE('بيانات أولية وأسماء الطلاب'!A7)</f>
        <v>1</v>
      </c>
      <c r="B10" s="12" t="str">
        <f>CONCATENATE('بيانات أولية وأسماء الطلاب'!B7)</f>
        <v/>
      </c>
      <c r="C10" s="12" t="str">
        <f>CONCATENATE('بيانات أولية وأسماء الطلاب'!C7)</f>
        <v/>
      </c>
      <c r="D10" s="76"/>
      <c r="E10" s="76"/>
      <c r="F10" s="251">
        <f>IF(T10=2,$F$8,IF(T10=3,($F$8-($E$8*E10)),0))</f>
        <v>0</v>
      </c>
      <c r="G10" s="76"/>
      <c r="H10" s="251">
        <f>IF(V10=2,$H$8,IF(V10=3,($H$8-($G$8*G10)),0))</f>
        <v>0</v>
      </c>
      <c r="I10" s="76"/>
      <c r="J10" s="251">
        <f>IF(X10=2,$J$8,IF(X10=3,($J$8-($I$8*I10)),0))</f>
        <v>0</v>
      </c>
      <c r="K10" s="76"/>
      <c r="L10" s="251">
        <f>IF(Z10=2,$L$8,IF(Z10=3,($L$8-($K$8*K10)),0))</f>
        <v>0</v>
      </c>
      <c r="M10" s="76"/>
      <c r="N10" s="251">
        <f>IF(AB10=2,$N$8,IF(AB10=3,($N$8-($M$8*M10)),0))</f>
        <v>0</v>
      </c>
      <c r="O10" s="40">
        <f>SUM(F10,H10,J10,L10,N10)</f>
        <v>0</v>
      </c>
      <c r="Q10" s="269">
        <f>IF(D10&gt;0,1,0)</f>
        <v>0</v>
      </c>
      <c r="R10" s="265">
        <f>IF('بيانات أولية وأسماء الطلاب'!B7&gt;0,1,0)</f>
        <v>0</v>
      </c>
      <c r="S10" s="105" t="str">
        <f>IF(E10&gt;0,"1","0")</f>
        <v>0</v>
      </c>
      <c r="T10" s="270">
        <f>IF(Q10=1,(R10+S10+Q10),0)</f>
        <v>0</v>
      </c>
      <c r="U10" s="105" t="str">
        <f>IF(G10&gt;0,"1","0")</f>
        <v>0</v>
      </c>
      <c r="V10" s="270">
        <f>IF(Q10=1,(U10+R10+Q10),0)</f>
        <v>0</v>
      </c>
      <c r="W10" s="105" t="str">
        <f>IF(I10&gt;0,"1","0")</f>
        <v>0</v>
      </c>
      <c r="X10" s="270">
        <f>IF(Q10=1,(W10+R10+Q10),0)</f>
        <v>0</v>
      </c>
      <c r="Y10" s="105" t="str">
        <f>IF(K10&gt;0,"1","0")</f>
        <v>0</v>
      </c>
      <c r="Z10" s="270">
        <f>IF(Q10=1,(Y10+R10+Q10),0)</f>
        <v>0</v>
      </c>
      <c r="AA10" s="105" t="str">
        <f>IF(M10&gt;0,"1","0")</f>
        <v>0</v>
      </c>
      <c r="AB10" s="270">
        <f>IF(Q10=1,(AA10+R10+Q10),0)</f>
        <v>0</v>
      </c>
      <c r="AC10" s="234">
        <f t="shared" ref="AC10:AC44" si="0">IF(S10&gt;0,F$8,"0")</f>
        <v>40</v>
      </c>
    </row>
    <row r="11" spans="1:29" ht="20.100000000000001" customHeight="1">
      <c r="A11" s="64" t="str">
        <f>CONCATENATE('بيانات أولية وأسماء الطلاب'!A8)</f>
        <v>2</v>
      </c>
      <c r="B11" s="14" t="str">
        <f>CONCATENATE('بيانات أولية وأسماء الطلاب'!B8)</f>
        <v/>
      </c>
      <c r="C11" s="14" t="str">
        <f>CONCATENATE('بيانات أولية وأسماء الطلاب'!C8)</f>
        <v/>
      </c>
      <c r="D11" s="75"/>
      <c r="E11" s="75"/>
      <c r="F11" s="252">
        <f t="shared" ref="F11:F44" si="1">IF(T11=2,$F$8,IF(T11=3,($F$8-($E$8*E11)),0))</f>
        <v>0</v>
      </c>
      <c r="G11" s="75"/>
      <c r="H11" s="252">
        <f t="shared" ref="H11:H44" si="2">IF(V11=2,$H$8,IF(V11=3,($H$8-($G$8*G11)),0))</f>
        <v>0</v>
      </c>
      <c r="I11" s="75"/>
      <c r="J11" s="252">
        <f t="shared" ref="J11:J44" si="3">IF(X11=2,$J$8,IF(X11=3,($J$8-($I$8*I11)),0))</f>
        <v>0</v>
      </c>
      <c r="K11" s="75"/>
      <c r="L11" s="252">
        <f t="shared" ref="L11:L44" si="4">IF(Z11=2,$L$8,IF(Z11=3,($L$8-($K$8*K11)),0))</f>
        <v>0</v>
      </c>
      <c r="M11" s="75"/>
      <c r="N11" s="252">
        <f t="shared" ref="N11:N44" si="5">IF(AB11=2,$N$8,IF(AB11=3,($N$8-($M$8*M11)),0))</f>
        <v>0</v>
      </c>
      <c r="O11" s="41">
        <f>SUM(F11,H11,J11,L11,N11)</f>
        <v>0</v>
      </c>
      <c r="Q11" s="269">
        <f t="shared" ref="Q11:Q44" si="6">IF(D11&gt;0,1,0)</f>
        <v>0</v>
      </c>
      <c r="R11" s="266">
        <f>IF('بيانات أولية وأسماء الطلاب'!B8&gt;0,1,0)</f>
        <v>0</v>
      </c>
      <c r="S11" s="105" t="str">
        <f t="shared" ref="S11:S44" si="7">IF(E11&gt;0,"1","0")</f>
        <v>0</v>
      </c>
      <c r="T11" s="270">
        <f t="shared" ref="T11:T44" si="8">IF(Q11=1,(R11+S11+Q11),0)</f>
        <v>0</v>
      </c>
      <c r="U11" s="105" t="str">
        <f t="shared" ref="U11:U44" si="9">IF(G11&gt;0,"1","0")</f>
        <v>0</v>
      </c>
      <c r="V11" s="270">
        <f t="shared" ref="V11:V44" si="10">IF(Q11=1,(U11+R11+Q11),0)</f>
        <v>0</v>
      </c>
      <c r="W11" s="105" t="str">
        <f t="shared" ref="W11:W44" si="11">IF(I11&gt;0,"1","0")</f>
        <v>0</v>
      </c>
      <c r="X11" s="270">
        <f t="shared" ref="X11:X44" si="12">IF(Q11=1,(W11+R11+Q11),0)</f>
        <v>0</v>
      </c>
      <c r="Y11" s="105" t="str">
        <f t="shared" ref="Y11:Y44" si="13">IF(K11&gt;0,"1","0")</f>
        <v>0</v>
      </c>
      <c r="Z11" s="270">
        <f t="shared" ref="Z11:Z44" si="14">IF(Q11=1,(Y11+R11+Q11),0)</f>
        <v>0</v>
      </c>
      <c r="AA11" s="105" t="str">
        <f t="shared" ref="AA11:AA44" si="15">IF(M11&gt;0,"1","0")</f>
        <v>0</v>
      </c>
      <c r="AB11" s="270">
        <f t="shared" ref="AB11:AB44" si="16">IF(Q11=1,(AA11+R11+Q11),0)</f>
        <v>0</v>
      </c>
      <c r="AC11" s="265">
        <f t="shared" si="0"/>
        <v>40</v>
      </c>
    </row>
    <row r="12" spans="1:29" ht="20.100000000000001" customHeight="1">
      <c r="A12" s="64" t="str">
        <f>CONCATENATE('بيانات أولية وأسماء الطلاب'!A9)</f>
        <v>3</v>
      </c>
      <c r="B12" s="14" t="str">
        <f>CONCATENATE('بيانات أولية وأسماء الطلاب'!B9)</f>
        <v/>
      </c>
      <c r="C12" s="14" t="str">
        <f>CONCATENATE('بيانات أولية وأسماء الطلاب'!C9)</f>
        <v/>
      </c>
      <c r="D12" s="75"/>
      <c r="E12" s="75"/>
      <c r="F12" s="252">
        <f t="shared" si="1"/>
        <v>0</v>
      </c>
      <c r="G12" s="75"/>
      <c r="H12" s="252">
        <f t="shared" si="2"/>
        <v>0</v>
      </c>
      <c r="I12" s="75"/>
      <c r="J12" s="252">
        <f t="shared" si="3"/>
        <v>0</v>
      </c>
      <c r="K12" s="75"/>
      <c r="L12" s="252">
        <f t="shared" si="4"/>
        <v>0</v>
      </c>
      <c r="M12" s="75"/>
      <c r="N12" s="252">
        <f t="shared" si="5"/>
        <v>0</v>
      </c>
      <c r="O12" s="41">
        <f t="shared" ref="O12:O44" si="17">SUM(F12,H12,J12,L12,N12)</f>
        <v>0</v>
      </c>
      <c r="Q12" s="269">
        <f t="shared" si="6"/>
        <v>0</v>
      </c>
      <c r="R12" s="266">
        <f>IF('بيانات أولية وأسماء الطلاب'!B9&gt;0,1,0)</f>
        <v>0</v>
      </c>
      <c r="S12" s="105" t="str">
        <f t="shared" si="7"/>
        <v>0</v>
      </c>
      <c r="T12" s="270">
        <f t="shared" si="8"/>
        <v>0</v>
      </c>
      <c r="U12" s="105" t="str">
        <f t="shared" si="9"/>
        <v>0</v>
      </c>
      <c r="V12" s="270">
        <f t="shared" si="10"/>
        <v>0</v>
      </c>
      <c r="W12" s="105" t="str">
        <f t="shared" si="11"/>
        <v>0</v>
      </c>
      <c r="X12" s="270">
        <f t="shared" si="12"/>
        <v>0</v>
      </c>
      <c r="Y12" s="105" t="str">
        <f t="shared" si="13"/>
        <v>0</v>
      </c>
      <c r="Z12" s="270">
        <f t="shared" si="14"/>
        <v>0</v>
      </c>
      <c r="AA12" s="105" t="str">
        <f t="shared" si="15"/>
        <v>0</v>
      </c>
      <c r="AB12" s="270">
        <f t="shared" si="16"/>
        <v>0</v>
      </c>
      <c r="AC12" s="265">
        <f t="shared" si="0"/>
        <v>40</v>
      </c>
    </row>
    <row r="13" spans="1:29" ht="20.100000000000001" customHeight="1">
      <c r="A13" s="64" t="str">
        <f>CONCATENATE('بيانات أولية وأسماء الطلاب'!A10)</f>
        <v>4</v>
      </c>
      <c r="B13" s="14" t="str">
        <f>CONCATENATE('بيانات أولية وأسماء الطلاب'!B10)</f>
        <v/>
      </c>
      <c r="C13" s="14" t="str">
        <f>CONCATENATE('بيانات أولية وأسماء الطلاب'!C10)</f>
        <v/>
      </c>
      <c r="D13" s="75"/>
      <c r="E13" s="75"/>
      <c r="F13" s="252">
        <f t="shared" si="1"/>
        <v>0</v>
      </c>
      <c r="G13" s="75"/>
      <c r="H13" s="252">
        <f t="shared" si="2"/>
        <v>0</v>
      </c>
      <c r="I13" s="75"/>
      <c r="J13" s="252">
        <f t="shared" si="3"/>
        <v>0</v>
      </c>
      <c r="K13" s="75"/>
      <c r="L13" s="252">
        <f t="shared" si="4"/>
        <v>0</v>
      </c>
      <c r="M13" s="75"/>
      <c r="N13" s="252">
        <f t="shared" si="5"/>
        <v>0</v>
      </c>
      <c r="O13" s="41">
        <f t="shared" si="17"/>
        <v>0</v>
      </c>
      <c r="Q13" s="269">
        <f t="shared" si="6"/>
        <v>0</v>
      </c>
      <c r="R13" s="266">
        <f>IF('بيانات أولية وأسماء الطلاب'!B10&gt;0,1,0)</f>
        <v>0</v>
      </c>
      <c r="S13" s="105" t="str">
        <f t="shared" si="7"/>
        <v>0</v>
      </c>
      <c r="T13" s="270">
        <f t="shared" si="8"/>
        <v>0</v>
      </c>
      <c r="U13" s="105" t="str">
        <f t="shared" si="9"/>
        <v>0</v>
      </c>
      <c r="V13" s="270">
        <f t="shared" si="10"/>
        <v>0</v>
      </c>
      <c r="W13" s="105" t="str">
        <f t="shared" si="11"/>
        <v>0</v>
      </c>
      <c r="X13" s="270">
        <f t="shared" si="12"/>
        <v>0</v>
      </c>
      <c r="Y13" s="105" t="str">
        <f t="shared" si="13"/>
        <v>0</v>
      </c>
      <c r="Z13" s="270">
        <f t="shared" si="14"/>
        <v>0</v>
      </c>
      <c r="AA13" s="105" t="str">
        <f t="shared" si="15"/>
        <v>0</v>
      </c>
      <c r="AB13" s="270">
        <f t="shared" si="16"/>
        <v>0</v>
      </c>
      <c r="AC13" s="265">
        <f t="shared" si="0"/>
        <v>40</v>
      </c>
    </row>
    <row r="14" spans="1:29" ht="20.100000000000001" customHeight="1">
      <c r="A14" s="64" t="str">
        <f>CONCATENATE('بيانات أولية وأسماء الطلاب'!A11)</f>
        <v>5</v>
      </c>
      <c r="B14" s="14" t="str">
        <f>CONCATENATE('بيانات أولية وأسماء الطلاب'!B11)</f>
        <v/>
      </c>
      <c r="C14" s="14" t="str">
        <f>CONCATENATE('بيانات أولية وأسماء الطلاب'!C11)</f>
        <v/>
      </c>
      <c r="D14" s="75"/>
      <c r="E14" s="75"/>
      <c r="F14" s="252">
        <f t="shared" si="1"/>
        <v>0</v>
      </c>
      <c r="G14" s="75"/>
      <c r="H14" s="252">
        <f t="shared" si="2"/>
        <v>0</v>
      </c>
      <c r="I14" s="75"/>
      <c r="J14" s="252">
        <f t="shared" si="3"/>
        <v>0</v>
      </c>
      <c r="K14" s="75"/>
      <c r="L14" s="252">
        <f t="shared" si="4"/>
        <v>0</v>
      </c>
      <c r="M14" s="75"/>
      <c r="N14" s="252">
        <f t="shared" si="5"/>
        <v>0</v>
      </c>
      <c r="O14" s="41">
        <f t="shared" si="17"/>
        <v>0</v>
      </c>
      <c r="Q14" s="269">
        <f t="shared" si="6"/>
        <v>0</v>
      </c>
      <c r="R14" s="266">
        <f>IF('بيانات أولية وأسماء الطلاب'!B11&gt;0,1,0)</f>
        <v>0</v>
      </c>
      <c r="S14" s="105" t="str">
        <f t="shared" si="7"/>
        <v>0</v>
      </c>
      <c r="T14" s="270">
        <f t="shared" si="8"/>
        <v>0</v>
      </c>
      <c r="U14" s="105" t="str">
        <f t="shared" si="9"/>
        <v>0</v>
      </c>
      <c r="V14" s="270">
        <f t="shared" si="10"/>
        <v>0</v>
      </c>
      <c r="W14" s="105" t="str">
        <f t="shared" si="11"/>
        <v>0</v>
      </c>
      <c r="X14" s="270">
        <f t="shared" si="12"/>
        <v>0</v>
      </c>
      <c r="Y14" s="105" t="str">
        <f t="shared" si="13"/>
        <v>0</v>
      </c>
      <c r="Z14" s="270">
        <f t="shared" si="14"/>
        <v>0</v>
      </c>
      <c r="AA14" s="105" t="str">
        <f t="shared" si="15"/>
        <v>0</v>
      </c>
      <c r="AB14" s="270">
        <f t="shared" si="16"/>
        <v>0</v>
      </c>
      <c r="AC14" s="265">
        <f t="shared" si="0"/>
        <v>40</v>
      </c>
    </row>
    <row r="15" spans="1:29" ht="20.100000000000001" customHeight="1">
      <c r="A15" s="64" t="str">
        <f>CONCATENATE('بيانات أولية وأسماء الطلاب'!A12)</f>
        <v>6</v>
      </c>
      <c r="B15" s="14" t="str">
        <f>CONCATENATE('بيانات أولية وأسماء الطلاب'!B12)</f>
        <v/>
      </c>
      <c r="C15" s="14" t="str">
        <f>CONCATENATE('بيانات أولية وأسماء الطلاب'!C12)</f>
        <v/>
      </c>
      <c r="D15" s="75"/>
      <c r="E15" s="75"/>
      <c r="F15" s="252">
        <f t="shared" si="1"/>
        <v>0</v>
      </c>
      <c r="G15" s="75"/>
      <c r="H15" s="252">
        <f t="shared" si="2"/>
        <v>0</v>
      </c>
      <c r="I15" s="75"/>
      <c r="J15" s="252">
        <f t="shared" si="3"/>
        <v>0</v>
      </c>
      <c r="K15" s="75"/>
      <c r="L15" s="252">
        <f t="shared" si="4"/>
        <v>0</v>
      </c>
      <c r="M15" s="75"/>
      <c r="N15" s="252">
        <f t="shared" si="5"/>
        <v>0</v>
      </c>
      <c r="O15" s="41">
        <f t="shared" si="17"/>
        <v>0</v>
      </c>
      <c r="Q15" s="269">
        <f t="shared" si="6"/>
        <v>0</v>
      </c>
      <c r="R15" s="266">
        <f>IF('بيانات أولية وأسماء الطلاب'!B12&gt;0,1,0)</f>
        <v>0</v>
      </c>
      <c r="S15" s="105" t="str">
        <f t="shared" si="7"/>
        <v>0</v>
      </c>
      <c r="T15" s="270">
        <f t="shared" si="8"/>
        <v>0</v>
      </c>
      <c r="U15" s="105" t="str">
        <f t="shared" si="9"/>
        <v>0</v>
      </c>
      <c r="V15" s="270">
        <f t="shared" si="10"/>
        <v>0</v>
      </c>
      <c r="W15" s="105" t="str">
        <f t="shared" si="11"/>
        <v>0</v>
      </c>
      <c r="X15" s="270">
        <f t="shared" si="12"/>
        <v>0</v>
      </c>
      <c r="Y15" s="105" t="str">
        <f t="shared" si="13"/>
        <v>0</v>
      </c>
      <c r="Z15" s="270">
        <f t="shared" si="14"/>
        <v>0</v>
      </c>
      <c r="AA15" s="105" t="str">
        <f t="shared" si="15"/>
        <v>0</v>
      </c>
      <c r="AB15" s="270">
        <f t="shared" si="16"/>
        <v>0</v>
      </c>
      <c r="AC15" s="265">
        <f t="shared" si="0"/>
        <v>40</v>
      </c>
    </row>
    <row r="16" spans="1:29" ht="20.100000000000001" customHeight="1">
      <c r="A16" s="64" t="str">
        <f>CONCATENATE('بيانات أولية وأسماء الطلاب'!A13)</f>
        <v>7</v>
      </c>
      <c r="B16" s="14" t="str">
        <f>CONCATENATE('بيانات أولية وأسماء الطلاب'!B13)</f>
        <v/>
      </c>
      <c r="C16" s="14" t="str">
        <f>CONCATENATE('بيانات أولية وأسماء الطلاب'!C13)</f>
        <v/>
      </c>
      <c r="D16" s="75"/>
      <c r="E16" s="75"/>
      <c r="F16" s="252">
        <f t="shared" si="1"/>
        <v>0</v>
      </c>
      <c r="G16" s="75"/>
      <c r="H16" s="252">
        <f t="shared" si="2"/>
        <v>0</v>
      </c>
      <c r="I16" s="75"/>
      <c r="J16" s="252">
        <f t="shared" si="3"/>
        <v>0</v>
      </c>
      <c r="K16" s="75"/>
      <c r="L16" s="252">
        <f t="shared" si="4"/>
        <v>0</v>
      </c>
      <c r="M16" s="75"/>
      <c r="N16" s="252">
        <f t="shared" si="5"/>
        <v>0</v>
      </c>
      <c r="O16" s="41">
        <f t="shared" si="17"/>
        <v>0</v>
      </c>
      <c r="Q16" s="269">
        <f t="shared" si="6"/>
        <v>0</v>
      </c>
      <c r="R16" s="266">
        <f>IF('بيانات أولية وأسماء الطلاب'!B13&gt;0,1,0)</f>
        <v>0</v>
      </c>
      <c r="S16" s="105" t="str">
        <f t="shared" si="7"/>
        <v>0</v>
      </c>
      <c r="T16" s="270">
        <f t="shared" si="8"/>
        <v>0</v>
      </c>
      <c r="U16" s="105" t="str">
        <f t="shared" si="9"/>
        <v>0</v>
      </c>
      <c r="V16" s="270">
        <f t="shared" si="10"/>
        <v>0</v>
      </c>
      <c r="W16" s="105" t="str">
        <f t="shared" si="11"/>
        <v>0</v>
      </c>
      <c r="X16" s="270">
        <f t="shared" si="12"/>
        <v>0</v>
      </c>
      <c r="Y16" s="105" t="str">
        <f t="shared" si="13"/>
        <v>0</v>
      </c>
      <c r="Z16" s="270">
        <f t="shared" si="14"/>
        <v>0</v>
      </c>
      <c r="AA16" s="105" t="str">
        <f t="shared" si="15"/>
        <v>0</v>
      </c>
      <c r="AB16" s="270">
        <f t="shared" si="16"/>
        <v>0</v>
      </c>
      <c r="AC16" s="265">
        <f t="shared" si="0"/>
        <v>40</v>
      </c>
    </row>
    <row r="17" spans="1:29" ht="20.100000000000001" customHeight="1">
      <c r="A17" s="64" t="str">
        <f>CONCATENATE('بيانات أولية وأسماء الطلاب'!A14)</f>
        <v>8</v>
      </c>
      <c r="B17" s="14" t="str">
        <f>CONCATENATE('بيانات أولية وأسماء الطلاب'!B14)</f>
        <v/>
      </c>
      <c r="C17" s="14" t="str">
        <f>CONCATENATE('بيانات أولية وأسماء الطلاب'!C14)</f>
        <v/>
      </c>
      <c r="D17" s="75"/>
      <c r="E17" s="75"/>
      <c r="F17" s="252">
        <f t="shared" si="1"/>
        <v>0</v>
      </c>
      <c r="G17" s="75"/>
      <c r="H17" s="252">
        <f t="shared" si="2"/>
        <v>0</v>
      </c>
      <c r="I17" s="75"/>
      <c r="J17" s="252">
        <f t="shared" si="3"/>
        <v>0</v>
      </c>
      <c r="K17" s="75"/>
      <c r="L17" s="252">
        <f t="shared" si="4"/>
        <v>0</v>
      </c>
      <c r="M17" s="75"/>
      <c r="N17" s="252">
        <f t="shared" si="5"/>
        <v>0</v>
      </c>
      <c r="O17" s="41">
        <f t="shared" si="17"/>
        <v>0</v>
      </c>
      <c r="Q17" s="269">
        <f t="shared" si="6"/>
        <v>0</v>
      </c>
      <c r="R17" s="266">
        <f>IF('بيانات أولية وأسماء الطلاب'!B14&gt;0,1,0)</f>
        <v>0</v>
      </c>
      <c r="S17" s="105" t="str">
        <f t="shared" si="7"/>
        <v>0</v>
      </c>
      <c r="T17" s="270">
        <f t="shared" si="8"/>
        <v>0</v>
      </c>
      <c r="U17" s="105" t="str">
        <f t="shared" si="9"/>
        <v>0</v>
      </c>
      <c r="V17" s="270">
        <f t="shared" si="10"/>
        <v>0</v>
      </c>
      <c r="W17" s="105" t="str">
        <f t="shared" si="11"/>
        <v>0</v>
      </c>
      <c r="X17" s="270">
        <f t="shared" si="12"/>
        <v>0</v>
      </c>
      <c r="Y17" s="105" t="str">
        <f t="shared" si="13"/>
        <v>0</v>
      </c>
      <c r="Z17" s="270">
        <f t="shared" si="14"/>
        <v>0</v>
      </c>
      <c r="AA17" s="105" t="str">
        <f t="shared" si="15"/>
        <v>0</v>
      </c>
      <c r="AB17" s="270">
        <f t="shared" si="16"/>
        <v>0</v>
      </c>
      <c r="AC17" s="265">
        <f t="shared" si="0"/>
        <v>40</v>
      </c>
    </row>
    <row r="18" spans="1:29" ht="20.100000000000001" customHeight="1">
      <c r="A18" s="64" t="str">
        <f>CONCATENATE('بيانات أولية وأسماء الطلاب'!A15)</f>
        <v>9</v>
      </c>
      <c r="B18" s="14" t="str">
        <f>CONCATENATE('بيانات أولية وأسماء الطلاب'!B15)</f>
        <v/>
      </c>
      <c r="C18" s="14" t="str">
        <f>CONCATENATE('بيانات أولية وأسماء الطلاب'!C15)</f>
        <v/>
      </c>
      <c r="D18" s="75"/>
      <c r="E18" s="75"/>
      <c r="F18" s="252">
        <f t="shared" si="1"/>
        <v>0</v>
      </c>
      <c r="G18" s="75"/>
      <c r="H18" s="252">
        <f t="shared" si="2"/>
        <v>0</v>
      </c>
      <c r="I18" s="75"/>
      <c r="J18" s="252">
        <f t="shared" si="3"/>
        <v>0</v>
      </c>
      <c r="K18" s="75"/>
      <c r="L18" s="252">
        <f t="shared" si="4"/>
        <v>0</v>
      </c>
      <c r="M18" s="75"/>
      <c r="N18" s="252">
        <f t="shared" si="5"/>
        <v>0</v>
      </c>
      <c r="O18" s="41">
        <f t="shared" si="17"/>
        <v>0</v>
      </c>
      <c r="Q18" s="269">
        <f t="shared" si="6"/>
        <v>0</v>
      </c>
      <c r="R18" s="266">
        <f>IF('بيانات أولية وأسماء الطلاب'!B15&gt;0,1,0)</f>
        <v>0</v>
      </c>
      <c r="S18" s="105" t="str">
        <f t="shared" si="7"/>
        <v>0</v>
      </c>
      <c r="T18" s="270">
        <f t="shared" si="8"/>
        <v>0</v>
      </c>
      <c r="U18" s="105" t="str">
        <f t="shared" si="9"/>
        <v>0</v>
      </c>
      <c r="V18" s="270">
        <f t="shared" si="10"/>
        <v>0</v>
      </c>
      <c r="W18" s="105" t="str">
        <f t="shared" si="11"/>
        <v>0</v>
      </c>
      <c r="X18" s="270">
        <f t="shared" si="12"/>
        <v>0</v>
      </c>
      <c r="Y18" s="105" t="str">
        <f t="shared" si="13"/>
        <v>0</v>
      </c>
      <c r="Z18" s="270">
        <f t="shared" si="14"/>
        <v>0</v>
      </c>
      <c r="AA18" s="105" t="str">
        <f t="shared" si="15"/>
        <v>0</v>
      </c>
      <c r="AB18" s="270">
        <f t="shared" si="16"/>
        <v>0</v>
      </c>
      <c r="AC18" s="265">
        <f t="shared" si="0"/>
        <v>40</v>
      </c>
    </row>
    <row r="19" spans="1:29" ht="20.100000000000001" customHeight="1">
      <c r="A19" s="64" t="str">
        <f>CONCATENATE('بيانات أولية وأسماء الطلاب'!A16)</f>
        <v>10</v>
      </c>
      <c r="B19" s="14" t="str">
        <f>CONCATENATE('بيانات أولية وأسماء الطلاب'!B16)</f>
        <v/>
      </c>
      <c r="C19" s="14" t="str">
        <f>CONCATENATE('بيانات أولية وأسماء الطلاب'!C16)</f>
        <v/>
      </c>
      <c r="D19" s="75"/>
      <c r="E19" s="75"/>
      <c r="F19" s="252">
        <f t="shared" si="1"/>
        <v>0</v>
      </c>
      <c r="G19" s="75"/>
      <c r="H19" s="252">
        <f t="shared" si="2"/>
        <v>0</v>
      </c>
      <c r="I19" s="75"/>
      <c r="J19" s="252">
        <f t="shared" si="3"/>
        <v>0</v>
      </c>
      <c r="K19" s="75"/>
      <c r="L19" s="252">
        <f t="shared" si="4"/>
        <v>0</v>
      </c>
      <c r="M19" s="75"/>
      <c r="N19" s="252">
        <f t="shared" si="5"/>
        <v>0</v>
      </c>
      <c r="O19" s="41">
        <f t="shared" si="17"/>
        <v>0</v>
      </c>
      <c r="Q19" s="269">
        <f t="shared" si="6"/>
        <v>0</v>
      </c>
      <c r="R19" s="266">
        <f>IF('بيانات أولية وأسماء الطلاب'!B16&gt;0,1,0)</f>
        <v>0</v>
      </c>
      <c r="S19" s="105" t="str">
        <f t="shared" si="7"/>
        <v>0</v>
      </c>
      <c r="T19" s="270">
        <f t="shared" si="8"/>
        <v>0</v>
      </c>
      <c r="U19" s="105" t="str">
        <f t="shared" si="9"/>
        <v>0</v>
      </c>
      <c r="V19" s="270">
        <f t="shared" si="10"/>
        <v>0</v>
      </c>
      <c r="W19" s="105" t="str">
        <f t="shared" si="11"/>
        <v>0</v>
      </c>
      <c r="X19" s="270">
        <f t="shared" si="12"/>
        <v>0</v>
      </c>
      <c r="Y19" s="105" t="str">
        <f t="shared" si="13"/>
        <v>0</v>
      </c>
      <c r="Z19" s="270">
        <f t="shared" si="14"/>
        <v>0</v>
      </c>
      <c r="AA19" s="105" t="str">
        <f t="shared" si="15"/>
        <v>0</v>
      </c>
      <c r="AB19" s="270">
        <f t="shared" si="16"/>
        <v>0</v>
      </c>
      <c r="AC19" s="265">
        <f t="shared" si="0"/>
        <v>40</v>
      </c>
    </row>
    <row r="20" spans="1:29" ht="20.100000000000001" customHeight="1">
      <c r="A20" s="64" t="str">
        <f>CONCATENATE('بيانات أولية وأسماء الطلاب'!A17)</f>
        <v>11</v>
      </c>
      <c r="B20" s="14" t="str">
        <f>CONCATENATE('بيانات أولية وأسماء الطلاب'!B17)</f>
        <v/>
      </c>
      <c r="C20" s="14" t="str">
        <f>CONCATENATE('بيانات أولية وأسماء الطلاب'!C17)</f>
        <v/>
      </c>
      <c r="D20" s="75"/>
      <c r="E20" s="75"/>
      <c r="F20" s="252">
        <f t="shared" si="1"/>
        <v>0</v>
      </c>
      <c r="G20" s="75"/>
      <c r="H20" s="252">
        <f t="shared" si="2"/>
        <v>0</v>
      </c>
      <c r="I20" s="75"/>
      <c r="J20" s="252">
        <f t="shared" si="3"/>
        <v>0</v>
      </c>
      <c r="K20" s="75"/>
      <c r="L20" s="252">
        <f t="shared" si="4"/>
        <v>0</v>
      </c>
      <c r="M20" s="75"/>
      <c r="N20" s="252">
        <f t="shared" si="5"/>
        <v>0</v>
      </c>
      <c r="O20" s="41">
        <f t="shared" si="17"/>
        <v>0</v>
      </c>
      <c r="Q20" s="269">
        <f t="shared" si="6"/>
        <v>0</v>
      </c>
      <c r="R20" s="266">
        <f>IF('بيانات أولية وأسماء الطلاب'!B17&gt;0,1,0)</f>
        <v>0</v>
      </c>
      <c r="S20" s="105" t="str">
        <f t="shared" si="7"/>
        <v>0</v>
      </c>
      <c r="T20" s="270">
        <f t="shared" si="8"/>
        <v>0</v>
      </c>
      <c r="U20" s="105" t="str">
        <f t="shared" si="9"/>
        <v>0</v>
      </c>
      <c r="V20" s="270">
        <f t="shared" si="10"/>
        <v>0</v>
      </c>
      <c r="W20" s="105" t="str">
        <f t="shared" si="11"/>
        <v>0</v>
      </c>
      <c r="X20" s="270">
        <f t="shared" si="12"/>
        <v>0</v>
      </c>
      <c r="Y20" s="105" t="str">
        <f t="shared" si="13"/>
        <v>0</v>
      </c>
      <c r="Z20" s="270">
        <f t="shared" si="14"/>
        <v>0</v>
      </c>
      <c r="AA20" s="105" t="str">
        <f t="shared" si="15"/>
        <v>0</v>
      </c>
      <c r="AB20" s="270">
        <f t="shared" si="16"/>
        <v>0</v>
      </c>
      <c r="AC20" s="265">
        <f t="shared" si="0"/>
        <v>40</v>
      </c>
    </row>
    <row r="21" spans="1:29" ht="20.100000000000001" customHeight="1">
      <c r="A21" s="64" t="str">
        <f>CONCATENATE('بيانات أولية وأسماء الطلاب'!A18)</f>
        <v>12</v>
      </c>
      <c r="B21" s="14" t="str">
        <f>CONCATENATE('بيانات أولية وأسماء الطلاب'!B18)</f>
        <v/>
      </c>
      <c r="C21" s="14" t="str">
        <f>CONCATENATE('بيانات أولية وأسماء الطلاب'!C18)</f>
        <v/>
      </c>
      <c r="D21" s="75"/>
      <c r="E21" s="75"/>
      <c r="F21" s="252">
        <f t="shared" si="1"/>
        <v>0</v>
      </c>
      <c r="G21" s="75"/>
      <c r="H21" s="252">
        <f t="shared" si="2"/>
        <v>0</v>
      </c>
      <c r="I21" s="75"/>
      <c r="J21" s="252">
        <f t="shared" si="3"/>
        <v>0</v>
      </c>
      <c r="K21" s="75"/>
      <c r="L21" s="252">
        <f t="shared" si="4"/>
        <v>0</v>
      </c>
      <c r="M21" s="75"/>
      <c r="N21" s="252">
        <f t="shared" si="5"/>
        <v>0</v>
      </c>
      <c r="O21" s="41">
        <f t="shared" si="17"/>
        <v>0</v>
      </c>
      <c r="Q21" s="269">
        <f t="shared" si="6"/>
        <v>0</v>
      </c>
      <c r="R21" s="266">
        <f>IF('بيانات أولية وأسماء الطلاب'!B18&gt;0,1,0)</f>
        <v>0</v>
      </c>
      <c r="S21" s="105" t="str">
        <f t="shared" si="7"/>
        <v>0</v>
      </c>
      <c r="T21" s="270">
        <f t="shared" si="8"/>
        <v>0</v>
      </c>
      <c r="U21" s="105" t="str">
        <f t="shared" si="9"/>
        <v>0</v>
      </c>
      <c r="V21" s="270">
        <f t="shared" si="10"/>
        <v>0</v>
      </c>
      <c r="W21" s="105" t="str">
        <f t="shared" si="11"/>
        <v>0</v>
      </c>
      <c r="X21" s="270">
        <f t="shared" si="12"/>
        <v>0</v>
      </c>
      <c r="Y21" s="105" t="str">
        <f t="shared" si="13"/>
        <v>0</v>
      </c>
      <c r="Z21" s="270">
        <f t="shared" si="14"/>
        <v>0</v>
      </c>
      <c r="AA21" s="105" t="str">
        <f t="shared" si="15"/>
        <v>0</v>
      </c>
      <c r="AB21" s="270">
        <f t="shared" si="16"/>
        <v>0</v>
      </c>
      <c r="AC21" s="265">
        <f t="shared" si="0"/>
        <v>40</v>
      </c>
    </row>
    <row r="22" spans="1:29" ht="20.100000000000001" customHeight="1">
      <c r="A22" s="64" t="str">
        <f>CONCATENATE('بيانات أولية وأسماء الطلاب'!A19)</f>
        <v>13</v>
      </c>
      <c r="B22" s="14" t="str">
        <f>CONCATENATE('بيانات أولية وأسماء الطلاب'!B19)</f>
        <v/>
      </c>
      <c r="C22" s="14" t="str">
        <f>CONCATENATE('بيانات أولية وأسماء الطلاب'!C19)</f>
        <v/>
      </c>
      <c r="D22" s="75"/>
      <c r="E22" s="75"/>
      <c r="F22" s="252">
        <f t="shared" si="1"/>
        <v>0</v>
      </c>
      <c r="G22" s="75"/>
      <c r="H22" s="252">
        <f t="shared" si="2"/>
        <v>0</v>
      </c>
      <c r="I22" s="75"/>
      <c r="J22" s="252">
        <f t="shared" si="3"/>
        <v>0</v>
      </c>
      <c r="K22" s="75"/>
      <c r="L22" s="252">
        <f t="shared" si="4"/>
        <v>0</v>
      </c>
      <c r="M22" s="75"/>
      <c r="N22" s="252">
        <f t="shared" si="5"/>
        <v>0</v>
      </c>
      <c r="O22" s="41">
        <f t="shared" si="17"/>
        <v>0</v>
      </c>
      <c r="Q22" s="269">
        <f t="shared" si="6"/>
        <v>0</v>
      </c>
      <c r="R22" s="266">
        <f>IF('بيانات أولية وأسماء الطلاب'!B19&gt;0,1,0)</f>
        <v>0</v>
      </c>
      <c r="S22" s="105" t="str">
        <f t="shared" si="7"/>
        <v>0</v>
      </c>
      <c r="T22" s="270">
        <f t="shared" si="8"/>
        <v>0</v>
      </c>
      <c r="U22" s="105" t="str">
        <f t="shared" si="9"/>
        <v>0</v>
      </c>
      <c r="V22" s="270">
        <f t="shared" si="10"/>
        <v>0</v>
      </c>
      <c r="W22" s="105" t="str">
        <f t="shared" si="11"/>
        <v>0</v>
      </c>
      <c r="X22" s="270">
        <f t="shared" si="12"/>
        <v>0</v>
      </c>
      <c r="Y22" s="105" t="str">
        <f t="shared" si="13"/>
        <v>0</v>
      </c>
      <c r="Z22" s="270">
        <f t="shared" si="14"/>
        <v>0</v>
      </c>
      <c r="AA22" s="105" t="str">
        <f t="shared" si="15"/>
        <v>0</v>
      </c>
      <c r="AB22" s="270">
        <f t="shared" si="16"/>
        <v>0</v>
      </c>
      <c r="AC22" s="265">
        <f t="shared" si="0"/>
        <v>40</v>
      </c>
    </row>
    <row r="23" spans="1:29" ht="20.100000000000001" customHeight="1">
      <c r="A23" s="64" t="str">
        <f>CONCATENATE('بيانات أولية وأسماء الطلاب'!A20)</f>
        <v>14</v>
      </c>
      <c r="B23" s="14" t="str">
        <f>CONCATENATE('بيانات أولية وأسماء الطلاب'!B20)</f>
        <v/>
      </c>
      <c r="C23" s="14" t="str">
        <f>CONCATENATE('بيانات أولية وأسماء الطلاب'!C20)</f>
        <v/>
      </c>
      <c r="D23" s="75"/>
      <c r="E23" s="75"/>
      <c r="F23" s="252">
        <f t="shared" si="1"/>
        <v>0</v>
      </c>
      <c r="G23" s="75"/>
      <c r="H23" s="252">
        <f t="shared" si="2"/>
        <v>0</v>
      </c>
      <c r="I23" s="75"/>
      <c r="J23" s="252">
        <f t="shared" si="3"/>
        <v>0</v>
      </c>
      <c r="K23" s="75"/>
      <c r="L23" s="252">
        <f t="shared" si="4"/>
        <v>0</v>
      </c>
      <c r="M23" s="75"/>
      <c r="N23" s="252">
        <f t="shared" si="5"/>
        <v>0</v>
      </c>
      <c r="O23" s="41">
        <f t="shared" si="17"/>
        <v>0</v>
      </c>
      <c r="Q23" s="269">
        <f t="shared" si="6"/>
        <v>0</v>
      </c>
      <c r="R23" s="266">
        <f>IF('بيانات أولية وأسماء الطلاب'!B20&gt;0,1,0)</f>
        <v>0</v>
      </c>
      <c r="S23" s="105" t="str">
        <f t="shared" si="7"/>
        <v>0</v>
      </c>
      <c r="T23" s="270">
        <f t="shared" si="8"/>
        <v>0</v>
      </c>
      <c r="U23" s="105" t="str">
        <f t="shared" si="9"/>
        <v>0</v>
      </c>
      <c r="V23" s="270">
        <f t="shared" si="10"/>
        <v>0</v>
      </c>
      <c r="W23" s="105" t="str">
        <f t="shared" si="11"/>
        <v>0</v>
      </c>
      <c r="X23" s="270">
        <f t="shared" si="12"/>
        <v>0</v>
      </c>
      <c r="Y23" s="105" t="str">
        <f t="shared" si="13"/>
        <v>0</v>
      </c>
      <c r="Z23" s="270">
        <f t="shared" si="14"/>
        <v>0</v>
      </c>
      <c r="AA23" s="105" t="str">
        <f t="shared" si="15"/>
        <v>0</v>
      </c>
      <c r="AB23" s="270">
        <f t="shared" si="16"/>
        <v>0</v>
      </c>
      <c r="AC23" s="265">
        <f t="shared" si="0"/>
        <v>40</v>
      </c>
    </row>
    <row r="24" spans="1:29" ht="20.100000000000001" customHeight="1">
      <c r="A24" s="64" t="str">
        <f>CONCATENATE('بيانات أولية وأسماء الطلاب'!A21)</f>
        <v>15</v>
      </c>
      <c r="B24" s="14" t="str">
        <f>CONCATENATE('بيانات أولية وأسماء الطلاب'!B21)</f>
        <v/>
      </c>
      <c r="C24" s="14" t="str">
        <f>CONCATENATE('بيانات أولية وأسماء الطلاب'!C21)</f>
        <v/>
      </c>
      <c r="D24" s="75"/>
      <c r="E24" s="75"/>
      <c r="F24" s="252">
        <f t="shared" si="1"/>
        <v>0</v>
      </c>
      <c r="G24" s="75"/>
      <c r="H24" s="252">
        <f t="shared" si="2"/>
        <v>0</v>
      </c>
      <c r="I24" s="75"/>
      <c r="J24" s="252">
        <f t="shared" si="3"/>
        <v>0</v>
      </c>
      <c r="K24" s="75"/>
      <c r="L24" s="252">
        <f t="shared" si="4"/>
        <v>0</v>
      </c>
      <c r="M24" s="75"/>
      <c r="N24" s="252">
        <f t="shared" si="5"/>
        <v>0</v>
      </c>
      <c r="O24" s="41">
        <f t="shared" si="17"/>
        <v>0</v>
      </c>
      <c r="Q24" s="269">
        <f t="shared" si="6"/>
        <v>0</v>
      </c>
      <c r="R24" s="266">
        <f>IF('بيانات أولية وأسماء الطلاب'!B21&gt;0,1,0)</f>
        <v>0</v>
      </c>
      <c r="S24" s="105" t="str">
        <f t="shared" si="7"/>
        <v>0</v>
      </c>
      <c r="T24" s="270">
        <f t="shared" si="8"/>
        <v>0</v>
      </c>
      <c r="U24" s="105" t="str">
        <f t="shared" si="9"/>
        <v>0</v>
      </c>
      <c r="V24" s="270">
        <f t="shared" si="10"/>
        <v>0</v>
      </c>
      <c r="W24" s="105" t="str">
        <f t="shared" si="11"/>
        <v>0</v>
      </c>
      <c r="X24" s="270">
        <f t="shared" si="12"/>
        <v>0</v>
      </c>
      <c r="Y24" s="105" t="str">
        <f t="shared" si="13"/>
        <v>0</v>
      </c>
      <c r="Z24" s="270">
        <f t="shared" si="14"/>
        <v>0</v>
      </c>
      <c r="AA24" s="105" t="str">
        <f t="shared" si="15"/>
        <v>0</v>
      </c>
      <c r="AB24" s="270">
        <f t="shared" si="16"/>
        <v>0</v>
      </c>
      <c r="AC24" s="265">
        <f t="shared" si="0"/>
        <v>40</v>
      </c>
    </row>
    <row r="25" spans="1:29" ht="20.100000000000001" customHeight="1">
      <c r="A25" s="64" t="str">
        <f>CONCATENATE('بيانات أولية وأسماء الطلاب'!A22)</f>
        <v>16</v>
      </c>
      <c r="B25" s="14" t="str">
        <f>CONCATENATE('بيانات أولية وأسماء الطلاب'!B22)</f>
        <v/>
      </c>
      <c r="C25" s="14" t="str">
        <f>CONCATENATE('بيانات أولية وأسماء الطلاب'!C22)</f>
        <v/>
      </c>
      <c r="D25" s="75"/>
      <c r="E25" s="75"/>
      <c r="F25" s="252">
        <f t="shared" si="1"/>
        <v>0</v>
      </c>
      <c r="G25" s="75"/>
      <c r="H25" s="252">
        <f t="shared" si="2"/>
        <v>0</v>
      </c>
      <c r="I25" s="75"/>
      <c r="J25" s="252">
        <f t="shared" si="3"/>
        <v>0</v>
      </c>
      <c r="K25" s="75"/>
      <c r="L25" s="252">
        <f t="shared" si="4"/>
        <v>0</v>
      </c>
      <c r="M25" s="75"/>
      <c r="N25" s="252">
        <f t="shared" si="5"/>
        <v>0</v>
      </c>
      <c r="O25" s="41">
        <f t="shared" si="17"/>
        <v>0</v>
      </c>
      <c r="Q25" s="269">
        <f t="shared" si="6"/>
        <v>0</v>
      </c>
      <c r="R25" s="266">
        <f>IF('بيانات أولية وأسماء الطلاب'!B22&gt;0,1,0)</f>
        <v>0</v>
      </c>
      <c r="S25" s="105" t="str">
        <f t="shared" si="7"/>
        <v>0</v>
      </c>
      <c r="T25" s="270">
        <f t="shared" si="8"/>
        <v>0</v>
      </c>
      <c r="U25" s="105" t="str">
        <f t="shared" si="9"/>
        <v>0</v>
      </c>
      <c r="V25" s="270">
        <f t="shared" si="10"/>
        <v>0</v>
      </c>
      <c r="W25" s="105" t="str">
        <f t="shared" si="11"/>
        <v>0</v>
      </c>
      <c r="X25" s="270">
        <f t="shared" si="12"/>
        <v>0</v>
      </c>
      <c r="Y25" s="105" t="str">
        <f t="shared" si="13"/>
        <v>0</v>
      </c>
      <c r="Z25" s="270">
        <f t="shared" si="14"/>
        <v>0</v>
      </c>
      <c r="AA25" s="105" t="str">
        <f t="shared" si="15"/>
        <v>0</v>
      </c>
      <c r="AB25" s="270">
        <f t="shared" si="16"/>
        <v>0</v>
      </c>
      <c r="AC25" s="265">
        <f t="shared" si="0"/>
        <v>40</v>
      </c>
    </row>
    <row r="26" spans="1:29" ht="20.100000000000001" customHeight="1">
      <c r="A26" s="64" t="str">
        <f>CONCATENATE('بيانات أولية وأسماء الطلاب'!A23)</f>
        <v>17</v>
      </c>
      <c r="B26" s="14" t="str">
        <f>CONCATENATE('بيانات أولية وأسماء الطلاب'!B23)</f>
        <v/>
      </c>
      <c r="C26" s="14" t="str">
        <f>CONCATENATE('بيانات أولية وأسماء الطلاب'!C23)</f>
        <v/>
      </c>
      <c r="D26" s="75"/>
      <c r="E26" s="75"/>
      <c r="F26" s="252">
        <f t="shared" si="1"/>
        <v>0</v>
      </c>
      <c r="G26" s="75"/>
      <c r="H26" s="252">
        <f t="shared" si="2"/>
        <v>0</v>
      </c>
      <c r="I26" s="75"/>
      <c r="J26" s="252">
        <f t="shared" si="3"/>
        <v>0</v>
      </c>
      <c r="K26" s="75"/>
      <c r="L26" s="252">
        <f t="shared" si="4"/>
        <v>0</v>
      </c>
      <c r="M26" s="75"/>
      <c r="N26" s="252">
        <f t="shared" si="5"/>
        <v>0</v>
      </c>
      <c r="O26" s="41">
        <f t="shared" si="17"/>
        <v>0</v>
      </c>
      <c r="Q26" s="269">
        <f t="shared" si="6"/>
        <v>0</v>
      </c>
      <c r="R26" s="266">
        <f>IF('بيانات أولية وأسماء الطلاب'!B23&gt;0,1,0)</f>
        <v>0</v>
      </c>
      <c r="S26" s="105" t="str">
        <f t="shared" si="7"/>
        <v>0</v>
      </c>
      <c r="T26" s="270">
        <f t="shared" si="8"/>
        <v>0</v>
      </c>
      <c r="U26" s="105" t="str">
        <f t="shared" si="9"/>
        <v>0</v>
      </c>
      <c r="V26" s="270">
        <f t="shared" si="10"/>
        <v>0</v>
      </c>
      <c r="W26" s="105" t="str">
        <f t="shared" si="11"/>
        <v>0</v>
      </c>
      <c r="X26" s="270">
        <f t="shared" si="12"/>
        <v>0</v>
      </c>
      <c r="Y26" s="105" t="str">
        <f t="shared" si="13"/>
        <v>0</v>
      </c>
      <c r="Z26" s="270">
        <f t="shared" si="14"/>
        <v>0</v>
      </c>
      <c r="AA26" s="105" t="str">
        <f t="shared" si="15"/>
        <v>0</v>
      </c>
      <c r="AB26" s="270">
        <f t="shared" si="16"/>
        <v>0</v>
      </c>
      <c r="AC26" s="265">
        <f t="shared" si="0"/>
        <v>40</v>
      </c>
    </row>
    <row r="27" spans="1:29" ht="20.100000000000001" customHeight="1">
      <c r="A27" s="64" t="str">
        <f>CONCATENATE('بيانات أولية وأسماء الطلاب'!A24)</f>
        <v>18</v>
      </c>
      <c r="B27" s="14" t="str">
        <f>CONCATENATE('بيانات أولية وأسماء الطلاب'!B24)</f>
        <v/>
      </c>
      <c r="C27" s="14" t="str">
        <f>CONCATENATE('بيانات أولية وأسماء الطلاب'!C24)</f>
        <v/>
      </c>
      <c r="D27" s="75"/>
      <c r="E27" s="75"/>
      <c r="F27" s="252">
        <f t="shared" si="1"/>
        <v>0</v>
      </c>
      <c r="G27" s="75"/>
      <c r="H27" s="252">
        <f t="shared" si="2"/>
        <v>0</v>
      </c>
      <c r="I27" s="75"/>
      <c r="J27" s="252">
        <f t="shared" si="3"/>
        <v>0</v>
      </c>
      <c r="K27" s="75"/>
      <c r="L27" s="252">
        <f t="shared" si="4"/>
        <v>0</v>
      </c>
      <c r="M27" s="75"/>
      <c r="N27" s="252">
        <f t="shared" si="5"/>
        <v>0</v>
      </c>
      <c r="O27" s="41">
        <f t="shared" si="17"/>
        <v>0</v>
      </c>
      <c r="Q27" s="269">
        <f t="shared" si="6"/>
        <v>0</v>
      </c>
      <c r="R27" s="266">
        <f>IF('بيانات أولية وأسماء الطلاب'!B24&gt;0,1,0)</f>
        <v>0</v>
      </c>
      <c r="S27" s="105" t="str">
        <f t="shared" si="7"/>
        <v>0</v>
      </c>
      <c r="T27" s="270">
        <f t="shared" si="8"/>
        <v>0</v>
      </c>
      <c r="U27" s="105" t="str">
        <f t="shared" si="9"/>
        <v>0</v>
      </c>
      <c r="V27" s="270">
        <f t="shared" si="10"/>
        <v>0</v>
      </c>
      <c r="W27" s="105" t="str">
        <f t="shared" si="11"/>
        <v>0</v>
      </c>
      <c r="X27" s="270">
        <f t="shared" si="12"/>
        <v>0</v>
      </c>
      <c r="Y27" s="105" t="str">
        <f t="shared" si="13"/>
        <v>0</v>
      </c>
      <c r="Z27" s="270">
        <f t="shared" si="14"/>
        <v>0</v>
      </c>
      <c r="AA27" s="105" t="str">
        <f t="shared" si="15"/>
        <v>0</v>
      </c>
      <c r="AB27" s="270">
        <f t="shared" si="16"/>
        <v>0</v>
      </c>
      <c r="AC27" s="265">
        <f t="shared" si="0"/>
        <v>40</v>
      </c>
    </row>
    <row r="28" spans="1:29" ht="20.100000000000001" customHeight="1">
      <c r="A28" s="64" t="str">
        <f>CONCATENATE('بيانات أولية وأسماء الطلاب'!A25)</f>
        <v>19</v>
      </c>
      <c r="B28" s="14" t="str">
        <f>CONCATENATE('بيانات أولية وأسماء الطلاب'!B25)</f>
        <v/>
      </c>
      <c r="C28" s="14" t="str">
        <f>CONCATENATE('بيانات أولية وأسماء الطلاب'!C25)</f>
        <v/>
      </c>
      <c r="D28" s="75"/>
      <c r="E28" s="75"/>
      <c r="F28" s="252">
        <f t="shared" si="1"/>
        <v>0</v>
      </c>
      <c r="G28" s="75"/>
      <c r="H28" s="252">
        <f t="shared" si="2"/>
        <v>0</v>
      </c>
      <c r="I28" s="75"/>
      <c r="J28" s="252">
        <f t="shared" si="3"/>
        <v>0</v>
      </c>
      <c r="K28" s="75"/>
      <c r="L28" s="252">
        <f t="shared" si="4"/>
        <v>0</v>
      </c>
      <c r="M28" s="75"/>
      <c r="N28" s="252">
        <f t="shared" si="5"/>
        <v>0</v>
      </c>
      <c r="O28" s="41">
        <f t="shared" si="17"/>
        <v>0</v>
      </c>
      <c r="Q28" s="269">
        <f t="shared" si="6"/>
        <v>0</v>
      </c>
      <c r="R28" s="266">
        <f>IF('بيانات أولية وأسماء الطلاب'!B25&gt;0,1,0)</f>
        <v>0</v>
      </c>
      <c r="S28" s="105" t="str">
        <f t="shared" si="7"/>
        <v>0</v>
      </c>
      <c r="T28" s="270">
        <f t="shared" si="8"/>
        <v>0</v>
      </c>
      <c r="U28" s="105" t="str">
        <f t="shared" si="9"/>
        <v>0</v>
      </c>
      <c r="V28" s="270">
        <f t="shared" si="10"/>
        <v>0</v>
      </c>
      <c r="W28" s="105" t="str">
        <f t="shared" si="11"/>
        <v>0</v>
      </c>
      <c r="X28" s="270">
        <f t="shared" si="12"/>
        <v>0</v>
      </c>
      <c r="Y28" s="105" t="str">
        <f t="shared" si="13"/>
        <v>0</v>
      </c>
      <c r="Z28" s="270">
        <f t="shared" si="14"/>
        <v>0</v>
      </c>
      <c r="AA28" s="105" t="str">
        <f t="shared" si="15"/>
        <v>0</v>
      </c>
      <c r="AB28" s="270">
        <f t="shared" si="16"/>
        <v>0</v>
      </c>
      <c r="AC28" s="265">
        <f t="shared" si="0"/>
        <v>40</v>
      </c>
    </row>
    <row r="29" spans="1:29" ht="20.100000000000001" customHeight="1">
      <c r="A29" s="64" t="str">
        <f>CONCATENATE('بيانات أولية وأسماء الطلاب'!A26)</f>
        <v>20</v>
      </c>
      <c r="B29" s="14" t="str">
        <f>CONCATENATE('بيانات أولية وأسماء الطلاب'!B26)</f>
        <v/>
      </c>
      <c r="C29" s="14" t="str">
        <f>CONCATENATE('بيانات أولية وأسماء الطلاب'!C26)</f>
        <v/>
      </c>
      <c r="D29" s="75"/>
      <c r="E29" s="75"/>
      <c r="F29" s="252">
        <f t="shared" si="1"/>
        <v>0</v>
      </c>
      <c r="G29" s="75"/>
      <c r="H29" s="252">
        <f t="shared" si="2"/>
        <v>0</v>
      </c>
      <c r="I29" s="75"/>
      <c r="J29" s="252">
        <f t="shared" si="3"/>
        <v>0</v>
      </c>
      <c r="K29" s="75"/>
      <c r="L29" s="252">
        <f t="shared" si="4"/>
        <v>0</v>
      </c>
      <c r="M29" s="75"/>
      <c r="N29" s="252">
        <f t="shared" si="5"/>
        <v>0</v>
      </c>
      <c r="O29" s="41">
        <f t="shared" si="17"/>
        <v>0</v>
      </c>
      <c r="Q29" s="269">
        <f t="shared" si="6"/>
        <v>0</v>
      </c>
      <c r="R29" s="266">
        <f>IF('بيانات أولية وأسماء الطلاب'!B26&gt;0,1,0)</f>
        <v>0</v>
      </c>
      <c r="S29" s="105" t="str">
        <f t="shared" si="7"/>
        <v>0</v>
      </c>
      <c r="T29" s="270">
        <f t="shared" si="8"/>
        <v>0</v>
      </c>
      <c r="U29" s="105" t="str">
        <f t="shared" si="9"/>
        <v>0</v>
      </c>
      <c r="V29" s="270">
        <f t="shared" si="10"/>
        <v>0</v>
      </c>
      <c r="W29" s="105" t="str">
        <f t="shared" si="11"/>
        <v>0</v>
      </c>
      <c r="X29" s="270">
        <f t="shared" si="12"/>
        <v>0</v>
      </c>
      <c r="Y29" s="105" t="str">
        <f t="shared" si="13"/>
        <v>0</v>
      </c>
      <c r="Z29" s="270">
        <f t="shared" si="14"/>
        <v>0</v>
      </c>
      <c r="AA29" s="105" t="str">
        <f t="shared" si="15"/>
        <v>0</v>
      </c>
      <c r="AB29" s="270">
        <f t="shared" si="16"/>
        <v>0</v>
      </c>
      <c r="AC29" s="265">
        <f t="shared" si="0"/>
        <v>40</v>
      </c>
    </row>
    <row r="30" spans="1:29" ht="20.100000000000001" customHeight="1">
      <c r="A30" s="64" t="str">
        <f>CONCATENATE('بيانات أولية وأسماء الطلاب'!A27)</f>
        <v>21</v>
      </c>
      <c r="B30" s="14" t="str">
        <f>CONCATENATE('بيانات أولية وأسماء الطلاب'!B27)</f>
        <v/>
      </c>
      <c r="C30" s="14" t="str">
        <f>CONCATENATE('بيانات أولية وأسماء الطلاب'!C27)</f>
        <v/>
      </c>
      <c r="D30" s="75"/>
      <c r="E30" s="75"/>
      <c r="F30" s="252">
        <f t="shared" si="1"/>
        <v>0</v>
      </c>
      <c r="G30" s="75"/>
      <c r="H30" s="252">
        <f t="shared" si="2"/>
        <v>0</v>
      </c>
      <c r="I30" s="75"/>
      <c r="J30" s="252">
        <f t="shared" si="3"/>
        <v>0</v>
      </c>
      <c r="K30" s="75"/>
      <c r="L30" s="252">
        <f t="shared" si="4"/>
        <v>0</v>
      </c>
      <c r="M30" s="75"/>
      <c r="N30" s="252">
        <f t="shared" si="5"/>
        <v>0</v>
      </c>
      <c r="O30" s="41">
        <f t="shared" si="17"/>
        <v>0</v>
      </c>
      <c r="Q30" s="269">
        <f t="shared" si="6"/>
        <v>0</v>
      </c>
      <c r="R30" s="266">
        <f>IF('بيانات أولية وأسماء الطلاب'!B27&gt;0,1,0)</f>
        <v>0</v>
      </c>
      <c r="S30" s="105" t="str">
        <f t="shared" si="7"/>
        <v>0</v>
      </c>
      <c r="T30" s="270">
        <f t="shared" si="8"/>
        <v>0</v>
      </c>
      <c r="U30" s="105" t="str">
        <f t="shared" si="9"/>
        <v>0</v>
      </c>
      <c r="V30" s="270">
        <f t="shared" si="10"/>
        <v>0</v>
      </c>
      <c r="W30" s="105" t="str">
        <f t="shared" si="11"/>
        <v>0</v>
      </c>
      <c r="X30" s="270">
        <f t="shared" si="12"/>
        <v>0</v>
      </c>
      <c r="Y30" s="105" t="str">
        <f t="shared" si="13"/>
        <v>0</v>
      </c>
      <c r="Z30" s="270">
        <f t="shared" si="14"/>
        <v>0</v>
      </c>
      <c r="AA30" s="105" t="str">
        <f t="shared" si="15"/>
        <v>0</v>
      </c>
      <c r="AB30" s="270">
        <f t="shared" si="16"/>
        <v>0</v>
      </c>
      <c r="AC30" s="265">
        <f t="shared" si="0"/>
        <v>40</v>
      </c>
    </row>
    <row r="31" spans="1:29" ht="20.100000000000001" customHeight="1">
      <c r="A31" s="64" t="str">
        <f>CONCATENATE('بيانات أولية وأسماء الطلاب'!A28)</f>
        <v>22</v>
      </c>
      <c r="B31" s="14" t="str">
        <f>CONCATENATE('بيانات أولية وأسماء الطلاب'!B28)</f>
        <v/>
      </c>
      <c r="C31" s="14" t="str">
        <f>CONCATENATE('بيانات أولية وأسماء الطلاب'!C28)</f>
        <v/>
      </c>
      <c r="D31" s="75"/>
      <c r="E31" s="75"/>
      <c r="F31" s="252">
        <f t="shared" si="1"/>
        <v>0</v>
      </c>
      <c r="G31" s="75"/>
      <c r="H31" s="252">
        <f t="shared" si="2"/>
        <v>0</v>
      </c>
      <c r="I31" s="75"/>
      <c r="J31" s="252">
        <f t="shared" si="3"/>
        <v>0</v>
      </c>
      <c r="K31" s="75"/>
      <c r="L31" s="252">
        <f t="shared" si="4"/>
        <v>0</v>
      </c>
      <c r="M31" s="75"/>
      <c r="N31" s="252">
        <f t="shared" si="5"/>
        <v>0</v>
      </c>
      <c r="O31" s="41">
        <f t="shared" si="17"/>
        <v>0</v>
      </c>
      <c r="Q31" s="269">
        <f t="shared" si="6"/>
        <v>0</v>
      </c>
      <c r="R31" s="266">
        <f>IF('بيانات أولية وأسماء الطلاب'!B28&gt;0,1,0)</f>
        <v>0</v>
      </c>
      <c r="S31" s="105" t="str">
        <f t="shared" si="7"/>
        <v>0</v>
      </c>
      <c r="T31" s="270">
        <f t="shared" si="8"/>
        <v>0</v>
      </c>
      <c r="U31" s="105" t="str">
        <f t="shared" si="9"/>
        <v>0</v>
      </c>
      <c r="V31" s="270">
        <f t="shared" si="10"/>
        <v>0</v>
      </c>
      <c r="W31" s="105" t="str">
        <f t="shared" si="11"/>
        <v>0</v>
      </c>
      <c r="X31" s="270">
        <f t="shared" si="12"/>
        <v>0</v>
      </c>
      <c r="Y31" s="105" t="str">
        <f t="shared" si="13"/>
        <v>0</v>
      </c>
      <c r="Z31" s="270">
        <f t="shared" si="14"/>
        <v>0</v>
      </c>
      <c r="AA31" s="105" t="str">
        <f t="shared" si="15"/>
        <v>0</v>
      </c>
      <c r="AB31" s="270">
        <f t="shared" si="16"/>
        <v>0</v>
      </c>
      <c r="AC31" s="265">
        <f t="shared" si="0"/>
        <v>40</v>
      </c>
    </row>
    <row r="32" spans="1:29" ht="20.100000000000001" customHeight="1">
      <c r="A32" s="64" t="str">
        <f>CONCATENATE('بيانات أولية وأسماء الطلاب'!A29)</f>
        <v>23</v>
      </c>
      <c r="B32" s="14" t="str">
        <f>CONCATENATE('بيانات أولية وأسماء الطلاب'!B29)</f>
        <v/>
      </c>
      <c r="C32" s="14" t="str">
        <f>CONCATENATE('بيانات أولية وأسماء الطلاب'!C29)</f>
        <v/>
      </c>
      <c r="D32" s="75"/>
      <c r="E32" s="75"/>
      <c r="F32" s="252">
        <f t="shared" si="1"/>
        <v>0</v>
      </c>
      <c r="G32" s="75"/>
      <c r="H32" s="252">
        <f t="shared" si="2"/>
        <v>0</v>
      </c>
      <c r="I32" s="75"/>
      <c r="J32" s="252">
        <f t="shared" si="3"/>
        <v>0</v>
      </c>
      <c r="K32" s="75"/>
      <c r="L32" s="252">
        <f t="shared" si="4"/>
        <v>0</v>
      </c>
      <c r="M32" s="75"/>
      <c r="N32" s="252">
        <f t="shared" si="5"/>
        <v>0</v>
      </c>
      <c r="O32" s="41">
        <f t="shared" si="17"/>
        <v>0</v>
      </c>
      <c r="Q32" s="269">
        <f t="shared" si="6"/>
        <v>0</v>
      </c>
      <c r="R32" s="266">
        <f>IF('بيانات أولية وأسماء الطلاب'!B29&gt;0,1,0)</f>
        <v>0</v>
      </c>
      <c r="S32" s="105" t="str">
        <f t="shared" si="7"/>
        <v>0</v>
      </c>
      <c r="T32" s="270">
        <f t="shared" si="8"/>
        <v>0</v>
      </c>
      <c r="U32" s="105" t="str">
        <f t="shared" si="9"/>
        <v>0</v>
      </c>
      <c r="V32" s="270">
        <f t="shared" si="10"/>
        <v>0</v>
      </c>
      <c r="W32" s="105" t="str">
        <f t="shared" si="11"/>
        <v>0</v>
      </c>
      <c r="X32" s="270">
        <f t="shared" si="12"/>
        <v>0</v>
      </c>
      <c r="Y32" s="105" t="str">
        <f t="shared" si="13"/>
        <v>0</v>
      </c>
      <c r="Z32" s="270">
        <f t="shared" si="14"/>
        <v>0</v>
      </c>
      <c r="AA32" s="105" t="str">
        <f t="shared" si="15"/>
        <v>0</v>
      </c>
      <c r="AB32" s="270">
        <f t="shared" si="16"/>
        <v>0</v>
      </c>
      <c r="AC32" s="265">
        <f t="shared" si="0"/>
        <v>40</v>
      </c>
    </row>
    <row r="33" spans="1:29" ht="20.100000000000001" customHeight="1">
      <c r="A33" s="64" t="str">
        <f>CONCATENATE('بيانات أولية وأسماء الطلاب'!A30)</f>
        <v>24</v>
      </c>
      <c r="B33" s="14" t="str">
        <f>CONCATENATE('بيانات أولية وأسماء الطلاب'!B30)</f>
        <v/>
      </c>
      <c r="C33" s="14" t="str">
        <f>CONCATENATE('بيانات أولية وأسماء الطلاب'!C30)</f>
        <v/>
      </c>
      <c r="D33" s="75"/>
      <c r="E33" s="75"/>
      <c r="F33" s="252">
        <f t="shared" si="1"/>
        <v>0</v>
      </c>
      <c r="G33" s="75"/>
      <c r="H33" s="252">
        <f t="shared" si="2"/>
        <v>0</v>
      </c>
      <c r="I33" s="75"/>
      <c r="J33" s="252">
        <f t="shared" si="3"/>
        <v>0</v>
      </c>
      <c r="K33" s="75"/>
      <c r="L33" s="252">
        <f t="shared" si="4"/>
        <v>0</v>
      </c>
      <c r="M33" s="75"/>
      <c r="N33" s="252">
        <f t="shared" si="5"/>
        <v>0</v>
      </c>
      <c r="O33" s="41">
        <f t="shared" si="17"/>
        <v>0</v>
      </c>
      <c r="Q33" s="269">
        <f t="shared" si="6"/>
        <v>0</v>
      </c>
      <c r="R33" s="266">
        <f>IF('بيانات أولية وأسماء الطلاب'!B30&gt;0,1,0)</f>
        <v>0</v>
      </c>
      <c r="S33" s="105" t="str">
        <f t="shared" si="7"/>
        <v>0</v>
      </c>
      <c r="T33" s="270">
        <f t="shared" si="8"/>
        <v>0</v>
      </c>
      <c r="U33" s="105" t="str">
        <f t="shared" si="9"/>
        <v>0</v>
      </c>
      <c r="V33" s="270">
        <f t="shared" si="10"/>
        <v>0</v>
      </c>
      <c r="W33" s="105" t="str">
        <f t="shared" si="11"/>
        <v>0</v>
      </c>
      <c r="X33" s="270">
        <f t="shared" si="12"/>
        <v>0</v>
      </c>
      <c r="Y33" s="105" t="str">
        <f t="shared" si="13"/>
        <v>0</v>
      </c>
      <c r="Z33" s="270">
        <f t="shared" si="14"/>
        <v>0</v>
      </c>
      <c r="AA33" s="105" t="str">
        <f t="shared" si="15"/>
        <v>0</v>
      </c>
      <c r="AB33" s="270">
        <f t="shared" si="16"/>
        <v>0</v>
      </c>
      <c r="AC33" s="265">
        <f t="shared" si="0"/>
        <v>40</v>
      </c>
    </row>
    <row r="34" spans="1:29" ht="20.100000000000001" customHeight="1">
      <c r="A34" s="64" t="str">
        <f>CONCATENATE('بيانات أولية وأسماء الطلاب'!A31)</f>
        <v>25</v>
      </c>
      <c r="B34" s="14" t="str">
        <f>CONCATENATE('بيانات أولية وأسماء الطلاب'!B31)</f>
        <v/>
      </c>
      <c r="C34" s="14" t="str">
        <f>CONCATENATE('بيانات أولية وأسماء الطلاب'!C31)</f>
        <v/>
      </c>
      <c r="D34" s="75"/>
      <c r="E34" s="75"/>
      <c r="F34" s="252">
        <f t="shared" si="1"/>
        <v>0</v>
      </c>
      <c r="G34" s="75"/>
      <c r="H34" s="252">
        <f t="shared" si="2"/>
        <v>0</v>
      </c>
      <c r="I34" s="75"/>
      <c r="J34" s="252">
        <f t="shared" si="3"/>
        <v>0</v>
      </c>
      <c r="K34" s="75"/>
      <c r="L34" s="252">
        <f t="shared" si="4"/>
        <v>0</v>
      </c>
      <c r="M34" s="75"/>
      <c r="N34" s="252">
        <f t="shared" si="5"/>
        <v>0</v>
      </c>
      <c r="O34" s="41">
        <f t="shared" si="17"/>
        <v>0</v>
      </c>
      <c r="Q34" s="269">
        <f t="shared" si="6"/>
        <v>0</v>
      </c>
      <c r="R34" s="266">
        <f>IF('بيانات أولية وأسماء الطلاب'!B31&gt;0,1,0)</f>
        <v>0</v>
      </c>
      <c r="S34" s="105" t="str">
        <f t="shared" si="7"/>
        <v>0</v>
      </c>
      <c r="T34" s="270">
        <f t="shared" si="8"/>
        <v>0</v>
      </c>
      <c r="U34" s="105" t="str">
        <f t="shared" si="9"/>
        <v>0</v>
      </c>
      <c r="V34" s="270">
        <f t="shared" si="10"/>
        <v>0</v>
      </c>
      <c r="W34" s="105" t="str">
        <f t="shared" si="11"/>
        <v>0</v>
      </c>
      <c r="X34" s="270">
        <f t="shared" si="12"/>
        <v>0</v>
      </c>
      <c r="Y34" s="105" t="str">
        <f t="shared" si="13"/>
        <v>0</v>
      </c>
      <c r="Z34" s="270">
        <f t="shared" si="14"/>
        <v>0</v>
      </c>
      <c r="AA34" s="105" t="str">
        <f t="shared" si="15"/>
        <v>0</v>
      </c>
      <c r="AB34" s="270">
        <f t="shared" si="16"/>
        <v>0</v>
      </c>
      <c r="AC34" s="265">
        <f t="shared" si="0"/>
        <v>40</v>
      </c>
    </row>
    <row r="35" spans="1:29" ht="20.100000000000001" customHeight="1">
      <c r="A35" s="64" t="str">
        <f>CONCATENATE('بيانات أولية وأسماء الطلاب'!A32)</f>
        <v>26</v>
      </c>
      <c r="B35" s="14" t="str">
        <f>CONCATENATE('بيانات أولية وأسماء الطلاب'!B32)</f>
        <v/>
      </c>
      <c r="C35" s="14" t="str">
        <f>CONCATENATE('بيانات أولية وأسماء الطلاب'!C32)</f>
        <v/>
      </c>
      <c r="D35" s="75"/>
      <c r="E35" s="75"/>
      <c r="F35" s="252">
        <f t="shared" si="1"/>
        <v>0</v>
      </c>
      <c r="G35" s="75"/>
      <c r="H35" s="252">
        <f t="shared" si="2"/>
        <v>0</v>
      </c>
      <c r="I35" s="75"/>
      <c r="J35" s="252">
        <f t="shared" si="3"/>
        <v>0</v>
      </c>
      <c r="K35" s="75"/>
      <c r="L35" s="252">
        <f t="shared" si="4"/>
        <v>0</v>
      </c>
      <c r="M35" s="75"/>
      <c r="N35" s="252">
        <f t="shared" si="5"/>
        <v>0</v>
      </c>
      <c r="O35" s="41">
        <f t="shared" si="17"/>
        <v>0</v>
      </c>
      <c r="Q35" s="269">
        <f t="shared" si="6"/>
        <v>0</v>
      </c>
      <c r="R35" s="266">
        <f>IF('بيانات أولية وأسماء الطلاب'!B32&gt;0,1,0)</f>
        <v>0</v>
      </c>
      <c r="S35" s="105" t="str">
        <f t="shared" si="7"/>
        <v>0</v>
      </c>
      <c r="T35" s="270">
        <f t="shared" si="8"/>
        <v>0</v>
      </c>
      <c r="U35" s="105" t="str">
        <f t="shared" si="9"/>
        <v>0</v>
      </c>
      <c r="V35" s="270">
        <f t="shared" si="10"/>
        <v>0</v>
      </c>
      <c r="W35" s="105" t="str">
        <f t="shared" si="11"/>
        <v>0</v>
      </c>
      <c r="X35" s="270">
        <f t="shared" si="12"/>
        <v>0</v>
      </c>
      <c r="Y35" s="105" t="str">
        <f t="shared" si="13"/>
        <v>0</v>
      </c>
      <c r="Z35" s="270">
        <f t="shared" si="14"/>
        <v>0</v>
      </c>
      <c r="AA35" s="105" t="str">
        <f t="shared" si="15"/>
        <v>0</v>
      </c>
      <c r="AB35" s="270">
        <f t="shared" si="16"/>
        <v>0</v>
      </c>
      <c r="AC35" s="265">
        <f t="shared" si="0"/>
        <v>40</v>
      </c>
    </row>
    <row r="36" spans="1:29" ht="20.100000000000001" customHeight="1">
      <c r="A36" s="64" t="str">
        <f>CONCATENATE('بيانات أولية وأسماء الطلاب'!A33)</f>
        <v>27</v>
      </c>
      <c r="B36" s="14" t="str">
        <f>CONCATENATE('بيانات أولية وأسماء الطلاب'!B33)</f>
        <v/>
      </c>
      <c r="C36" s="14" t="str">
        <f>CONCATENATE('بيانات أولية وأسماء الطلاب'!C33)</f>
        <v/>
      </c>
      <c r="D36" s="75"/>
      <c r="E36" s="75"/>
      <c r="F36" s="252">
        <f t="shared" si="1"/>
        <v>0</v>
      </c>
      <c r="G36" s="75"/>
      <c r="H36" s="252">
        <f t="shared" si="2"/>
        <v>0</v>
      </c>
      <c r="I36" s="75"/>
      <c r="J36" s="252">
        <f t="shared" si="3"/>
        <v>0</v>
      </c>
      <c r="K36" s="75"/>
      <c r="L36" s="252">
        <f t="shared" si="4"/>
        <v>0</v>
      </c>
      <c r="M36" s="75"/>
      <c r="N36" s="252">
        <f t="shared" si="5"/>
        <v>0</v>
      </c>
      <c r="O36" s="41">
        <f t="shared" si="17"/>
        <v>0</v>
      </c>
      <c r="Q36" s="269">
        <f t="shared" si="6"/>
        <v>0</v>
      </c>
      <c r="R36" s="266">
        <f>IF('بيانات أولية وأسماء الطلاب'!B33&gt;0,1,0)</f>
        <v>0</v>
      </c>
      <c r="S36" s="105" t="str">
        <f t="shared" si="7"/>
        <v>0</v>
      </c>
      <c r="T36" s="270">
        <f t="shared" si="8"/>
        <v>0</v>
      </c>
      <c r="U36" s="105" t="str">
        <f t="shared" si="9"/>
        <v>0</v>
      </c>
      <c r="V36" s="270">
        <f t="shared" si="10"/>
        <v>0</v>
      </c>
      <c r="W36" s="105" t="str">
        <f t="shared" si="11"/>
        <v>0</v>
      </c>
      <c r="X36" s="270">
        <f t="shared" si="12"/>
        <v>0</v>
      </c>
      <c r="Y36" s="105" t="str">
        <f t="shared" si="13"/>
        <v>0</v>
      </c>
      <c r="Z36" s="270">
        <f t="shared" si="14"/>
        <v>0</v>
      </c>
      <c r="AA36" s="105" t="str">
        <f t="shared" si="15"/>
        <v>0</v>
      </c>
      <c r="AB36" s="270">
        <f t="shared" si="16"/>
        <v>0</v>
      </c>
      <c r="AC36" s="265">
        <f t="shared" si="0"/>
        <v>40</v>
      </c>
    </row>
    <row r="37" spans="1:29" ht="20.100000000000001" customHeight="1">
      <c r="A37" s="64" t="str">
        <f>CONCATENATE('بيانات أولية وأسماء الطلاب'!A34)</f>
        <v>28</v>
      </c>
      <c r="B37" s="14" t="str">
        <f>CONCATENATE('بيانات أولية وأسماء الطلاب'!B34)</f>
        <v/>
      </c>
      <c r="C37" s="14" t="str">
        <f>CONCATENATE('بيانات أولية وأسماء الطلاب'!C34)</f>
        <v/>
      </c>
      <c r="D37" s="75"/>
      <c r="E37" s="75"/>
      <c r="F37" s="252">
        <f t="shared" si="1"/>
        <v>0</v>
      </c>
      <c r="G37" s="75"/>
      <c r="H37" s="252">
        <f t="shared" si="2"/>
        <v>0</v>
      </c>
      <c r="I37" s="75"/>
      <c r="J37" s="252">
        <f t="shared" si="3"/>
        <v>0</v>
      </c>
      <c r="K37" s="75"/>
      <c r="L37" s="252">
        <f t="shared" si="4"/>
        <v>0</v>
      </c>
      <c r="M37" s="75"/>
      <c r="N37" s="252">
        <f t="shared" si="5"/>
        <v>0</v>
      </c>
      <c r="O37" s="41">
        <f t="shared" si="17"/>
        <v>0</v>
      </c>
      <c r="Q37" s="269">
        <f t="shared" si="6"/>
        <v>0</v>
      </c>
      <c r="R37" s="266">
        <f>IF('بيانات أولية وأسماء الطلاب'!B34&gt;0,1,0)</f>
        <v>0</v>
      </c>
      <c r="S37" s="105" t="str">
        <f t="shared" si="7"/>
        <v>0</v>
      </c>
      <c r="T37" s="270">
        <f t="shared" si="8"/>
        <v>0</v>
      </c>
      <c r="U37" s="105" t="str">
        <f t="shared" si="9"/>
        <v>0</v>
      </c>
      <c r="V37" s="270">
        <f t="shared" si="10"/>
        <v>0</v>
      </c>
      <c r="W37" s="105" t="str">
        <f t="shared" si="11"/>
        <v>0</v>
      </c>
      <c r="X37" s="270">
        <f t="shared" si="12"/>
        <v>0</v>
      </c>
      <c r="Y37" s="105" t="str">
        <f t="shared" si="13"/>
        <v>0</v>
      </c>
      <c r="Z37" s="270">
        <f t="shared" si="14"/>
        <v>0</v>
      </c>
      <c r="AA37" s="105" t="str">
        <f t="shared" si="15"/>
        <v>0</v>
      </c>
      <c r="AB37" s="270">
        <f t="shared" si="16"/>
        <v>0</v>
      </c>
      <c r="AC37" s="265">
        <f t="shared" si="0"/>
        <v>40</v>
      </c>
    </row>
    <row r="38" spans="1:29" ht="20.100000000000001" customHeight="1">
      <c r="A38" s="64" t="str">
        <f>CONCATENATE('بيانات أولية وأسماء الطلاب'!A35)</f>
        <v>29</v>
      </c>
      <c r="B38" s="14" t="str">
        <f>CONCATENATE('بيانات أولية وأسماء الطلاب'!B35)</f>
        <v/>
      </c>
      <c r="C38" s="14" t="str">
        <f>CONCATENATE('بيانات أولية وأسماء الطلاب'!C35)</f>
        <v/>
      </c>
      <c r="D38" s="75"/>
      <c r="E38" s="75"/>
      <c r="F38" s="252">
        <f t="shared" si="1"/>
        <v>0</v>
      </c>
      <c r="G38" s="75"/>
      <c r="H38" s="252">
        <f t="shared" si="2"/>
        <v>0</v>
      </c>
      <c r="I38" s="75"/>
      <c r="J38" s="252">
        <f t="shared" si="3"/>
        <v>0</v>
      </c>
      <c r="K38" s="75"/>
      <c r="L38" s="252">
        <f t="shared" si="4"/>
        <v>0</v>
      </c>
      <c r="M38" s="75"/>
      <c r="N38" s="252">
        <f t="shared" si="5"/>
        <v>0</v>
      </c>
      <c r="O38" s="41">
        <f t="shared" si="17"/>
        <v>0</v>
      </c>
      <c r="Q38" s="269">
        <f t="shared" si="6"/>
        <v>0</v>
      </c>
      <c r="R38" s="266">
        <f>IF('بيانات أولية وأسماء الطلاب'!B35&gt;0,1,0)</f>
        <v>0</v>
      </c>
      <c r="S38" s="105" t="str">
        <f t="shared" si="7"/>
        <v>0</v>
      </c>
      <c r="T38" s="270">
        <f t="shared" si="8"/>
        <v>0</v>
      </c>
      <c r="U38" s="105" t="str">
        <f t="shared" si="9"/>
        <v>0</v>
      </c>
      <c r="V38" s="270">
        <f t="shared" si="10"/>
        <v>0</v>
      </c>
      <c r="W38" s="105" t="str">
        <f t="shared" si="11"/>
        <v>0</v>
      </c>
      <c r="X38" s="270">
        <f t="shared" si="12"/>
        <v>0</v>
      </c>
      <c r="Y38" s="105" t="str">
        <f t="shared" si="13"/>
        <v>0</v>
      </c>
      <c r="Z38" s="270">
        <f t="shared" si="14"/>
        <v>0</v>
      </c>
      <c r="AA38" s="105" t="str">
        <f t="shared" si="15"/>
        <v>0</v>
      </c>
      <c r="AB38" s="270">
        <f t="shared" si="16"/>
        <v>0</v>
      </c>
      <c r="AC38" s="265">
        <f t="shared" si="0"/>
        <v>40</v>
      </c>
    </row>
    <row r="39" spans="1:29" ht="20.100000000000001" customHeight="1">
      <c r="A39" s="64" t="str">
        <f>CONCATENATE('بيانات أولية وأسماء الطلاب'!A36)</f>
        <v>30</v>
      </c>
      <c r="B39" s="14" t="str">
        <f>CONCATENATE('بيانات أولية وأسماء الطلاب'!B36)</f>
        <v/>
      </c>
      <c r="C39" s="14" t="str">
        <f>CONCATENATE('بيانات أولية وأسماء الطلاب'!C36)</f>
        <v/>
      </c>
      <c r="D39" s="75"/>
      <c r="E39" s="75"/>
      <c r="F39" s="252">
        <f t="shared" si="1"/>
        <v>0</v>
      </c>
      <c r="G39" s="75"/>
      <c r="H39" s="252">
        <f t="shared" si="2"/>
        <v>0</v>
      </c>
      <c r="I39" s="75"/>
      <c r="J39" s="252">
        <f t="shared" si="3"/>
        <v>0</v>
      </c>
      <c r="K39" s="75"/>
      <c r="L39" s="252">
        <f t="shared" si="4"/>
        <v>0</v>
      </c>
      <c r="M39" s="75"/>
      <c r="N39" s="252">
        <f t="shared" si="5"/>
        <v>0</v>
      </c>
      <c r="O39" s="41">
        <f t="shared" si="17"/>
        <v>0</v>
      </c>
      <c r="Q39" s="269">
        <f t="shared" si="6"/>
        <v>0</v>
      </c>
      <c r="R39" s="266">
        <f>IF('بيانات أولية وأسماء الطلاب'!B36&gt;0,1,0)</f>
        <v>0</v>
      </c>
      <c r="S39" s="105" t="str">
        <f t="shared" si="7"/>
        <v>0</v>
      </c>
      <c r="T39" s="270">
        <f t="shared" si="8"/>
        <v>0</v>
      </c>
      <c r="U39" s="105" t="str">
        <f t="shared" si="9"/>
        <v>0</v>
      </c>
      <c r="V39" s="270">
        <f t="shared" si="10"/>
        <v>0</v>
      </c>
      <c r="W39" s="105" t="str">
        <f t="shared" si="11"/>
        <v>0</v>
      </c>
      <c r="X39" s="270">
        <f t="shared" si="12"/>
        <v>0</v>
      </c>
      <c r="Y39" s="105" t="str">
        <f t="shared" si="13"/>
        <v>0</v>
      </c>
      <c r="Z39" s="270">
        <f t="shared" si="14"/>
        <v>0</v>
      </c>
      <c r="AA39" s="105" t="str">
        <f t="shared" si="15"/>
        <v>0</v>
      </c>
      <c r="AB39" s="270">
        <f t="shared" si="16"/>
        <v>0</v>
      </c>
      <c r="AC39" s="265">
        <f t="shared" si="0"/>
        <v>40</v>
      </c>
    </row>
    <row r="40" spans="1:29" ht="20.100000000000001" customHeight="1">
      <c r="A40" s="64" t="str">
        <f>CONCATENATE('بيانات أولية وأسماء الطلاب'!A37)</f>
        <v>31</v>
      </c>
      <c r="B40" s="14" t="str">
        <f>CONCATENATE('بيانات أولية وأسماء الطلاب'!B37)</f>
        <v/>
      </c>
      <c r="C40" s="14" t="str">
        <f>CONCATENATE('بيانات أولية وأسماء الطلاب'!C37)</f>
        <v/>
      </c>
      <c r="D40" s="75"/>
      <c r="E40" s="75"/>
      <c r="F40" s="252">
        <f t="shared" si="1"/>
        <v>0</v>
      </c>
      <c r="G40" s="75"/>
      <c r="H40" s="252">
        <f t="shared" si="2"/>
        <v>0</v>
      </c>
      <c r="I40" s="75"/>
      <c r="J40" s="252">
        <f t="shared" si="3"/>
        <v>0</v>
      </c>
      <c r="K40" s="75"/>
      <c r="L40" s="252">
        <f t="shared" si="4"/>
        <v>0</v>
      </c>
      <c r="M40" s="75"/>
      <c r="N40" s="252">
        <f t="shared" si="5"/>
        <v>0</v>
      </c>
      <c r="O40" s="41">
        <f t="shared" si="17"/>
        <v>0</v>
      </c>
      <c r="Q40" s="269">
        <f t="shared" si="6"/>
        <v>0</v>
      </c>
      <c r="R40" s="266">
        <f>IF('بيانات أولية وأسماء الطلاب'!B37&gt;0,1,0)</f>
        <v>0</v>
      </c>
      <c r="S40" s="105" t="str">
        <f t="shared" si="7"/>
        <v>0</v>
      </c>
      <c r="T40" s="270">
        <f t="shared" si="8"/>
        <v>0</v>
      </c>
      <c r="U40" s="105" t="str">
        <f t="shared" si="9"/>
        <v>0</v>
      </c>
      <c r="V40" s="270">
        <f t="shared" si="10"/>
        <v>0</v>
      </c>
      <c r="W40" s="105" t="str">
        <f t="shared" si="11"/>
        <v>0</v>
      </c>
      <c r="X40" s="270">
        <f t="shared" si="12"/>
        <v>0</v>
      </c>
      <c r="Y40" s="105" t="str">
        <f t="shared" si="13"/>
        <v>0</v>
      </c>
      <c r="Z40" s="270">
        <f t="shared" si="14"/>
        <v>0</v>
      </c>
      <c r="AA40" s="105" t="str">
        <f t="shared" si="15"/>
        <v>0</v>
      </c>
      <c r="AB40" s="270">
        <f t="shared" si="16"/>
        <v>0</v>
      </c>
      <c r="AC40" s="265">
        <f t="shared" si="0"/>
        <v>40</v>
      </c>
    </row>
    <row r="41" spans="1:29" ht="20.100000000000001" customHeight="1">
      <c r="A41" s="64" t="str">
        <f>CONCATENATE('بيانات أولية وأسماء الطلاب'!A38)</f>
        <v>32</v>
      </c>
      <c r="B41" s="14" t="str">
        <f>CONCATENATE('بيانات أولية وأسماء الطلاب'!B38)</f>
        <v/>
      </c>
      <c r="C41" s="14" t="str">
        <f>CONCATENATE('بيانات أولية وأسماء الطلاب'!C38)</f>
        <v/>
      </c>
      <c r="D41" s="75"/>
      <c r="E41" s="75"/>
      <c r="F41" s="252">
        <f t="shared" si="1"/>
        <v>0</v>
      </c>
      <c r="G41" s="75"/>
      <c r="H41" s="252">
        <f t="shared" si="2"/>
        <v>0</v>
      </c>
      <c r="I41" s="75"/>
      <c r="J41" s="252">
        <f t="shared" si="3"/>
        <v>0</v>
      </c>
      <c r="K41" s="75"/>
      <c r="L41" s="252">
        <f t="shared" si="4"/>
        <v>0</v>
      </c>
      <c r="M41" s="75"/>
      <c r="N41" s="252">
        <f t="shared" si="5"/>
        <v>0</v>
      </c>
      <c r="O41" s="41">
        <f t="shared" si="17"/>
        <v>0</v>
      </c>
      <c r="Q41" s="269">
        <f t="shared" si="6"/>
        <v>0</v>
      </c>
      <c r="R41" s="266">
        <f>IF('بيانات أولية وأسماء الطلاب'!B38&gt;0,1,0)</f>
        <v>0</v>
      </c>
      <c r="S41" s="105" t="str">
        <f t="shared" si="7"/>
        <v>0</v>
      </c>
      <c r="T41" s="270">
        <f t="shared" si="8"/>
        <v>0</v>
      </c>
      <c r="U41" s="105" t="str">
        <f t="shared" si="9"/>
        <v>0</v>
      </c>
      <c r="V41" s="270">
        <f t="shared" si="10"/>
        <v>0</v>
      </c>
      <c r="W41" s="105" t="str">
        <f t="shared" si="11"/>
        <v>0</v>
      </c>
      <c r="X41" s="270">
        <f t="shared" si="12"/>
        <v>0</v>
      </c>
      <c r="Y41" s="105" t="str">
        <f t="shared" si="13"/>
        <v>0</v>
      </c>
      <c r="Z41" s="270">
        <f t="shared" si="14"/>
        <v>0</v>
      </c>
      <c r="AA41" s="105" t="str">
        <f t="shared" si="15"/>
        <v>0</v>
      </c>
      <c r="AB41" s="270">
        <f t="shared" si="16"/>
        <v>0</v>
      </c>
      <c r="AC41" s="265">
        <f t="shared" si="0"/>
        <v>40</v>
      </c>
    </row>
    <row r="42" spans="1:29" ht="20.100000000000001" customHeight="1">
      <c r="A42" s="64" t="str">
        <f>CONCATENATE('بيانات أولية وأسماء الطلاب'!A39)</f>
        <v>33</v>
      </c>
      <c r="B42" s="14" t="str">
        <f>CONCATENATE('بيانات أولية وأسماء الطلاب'!B39)</f>
        <v/>
      </c>
      <c r="C42" s="14" t="str">
        <f>CONCATENATE('بيانات أولية وأسماء الطلاب'!C39)</f>
        <v/>
      </c>
      <c r="D42" s="75"/>
      <c r="E42" s="75"/>
      <c r="F42" s="252">
        <f t="shared" si="1"/>
        <v>0</v>
      </c>
      <c r="G42" s="75"/>
      <c r="H42" s="252">
        <f t="shared" si="2"/>
        <v>0</v>
      </c>
      <c r="I42" s="75"/>
      <c r="J42" s="252">
        <f t="shared" si="3"/>
        <v>0</v>
      </c>
      <c r="K42" s="75"/>
      <c r="L42" s="252">
        <f t="shared" si="4"/>
        <v>0</v>
      </c>
      <c r="M42" s="75"/>
      <c r="N42" s="252">
        <f t="shared" si="5"/>
        <v>0</v>
      </c>
      <c r="O42" s="41">
        <f t="shared" si="17"/>
        <v>0</v>
      </c>
      <c r="Q42" s="269">
        <f t="shared" si="6"/>
        <v>0</v>
      </c>
      <c r="R42" s="266">
        <f>IF('بيانات أولية وأسماء الطلاب'!B39&gt;0,1,0)</f>
        <v>0</v>
      </c>
      <c r="S42" s="105" t="str">
        <f t="shared" si="7"/>
        <v>0</v>
      </c>
      <c r="T42" s="270">
        <f t="shared" si="8"/>
        <v>0</v>
      </c>
      <c r="U42" s="105" t="str">
        <f t="shared" si="9"/>
        <v>0</v>
      </c>
      <c r="V42" s="270">
        <f t="shared" si="10"/>
        <v>0</v>
      </c>
      <c r="W42" s="105" t="str">
        <f t="shared" si="11"/>
        <v>0</v>
      </c>
      <c r="X42" s="270">
        <f t="shared" si="12"/>
        <v>0</v>
      </c>
      <c r="Y42" s="105" t="str">
        <f t="shared" si="13"/>
        <v>0</v>
      </c>
      <c r="Z42" s="270">
        <f t="shared" si="14"/>
        <v>0</v>
      </c>
      <c r="AA42" s="105" t="str">
        <f t="shared" si="15"/>
        <v>0</v>
      </c>
      <c r="AB42" s="270">
        <f t="shared" si="16"/>
        <v>0</v>
      </c>
      <c r="AC42" s="265">
        <f t="shared" si="0"/>
        <v>40</v>
      </c>
    </row>
    <row r="43" spans="1:29" ht="20.100000000000001" customHeight="1">
      <c r="A43" s="64" t="str">
        <f>CONCATENATE('بيانات أولية وأسماء الطلاب'!A40)</f>
        <v>34</v>
      </c>
      <c r="B43" s="14" t="str">
        <f>CONCATENATE('بيانات أولية وأسماء الطلاب'!B40)</f>
        <v/>
      </c>
      <c r="C43" s="14" t="str">
        <f>CONCATENATE('بيانات أولية وأسماء الطلاب'!C40)</f>
        <v/>
      </c>
      <c r="D43" s="75"/>
      <c r="E43" s="75"/>
      <c r="F43" s="252">
        <f t="shared" si="1"/>
        <v>0</v>
      </c>
      <c r="G43" s="75"/>
      <c r="H43" s="252">
        <f t="shared" si="2"/>
        <v>0</v>
      </c>
      <c r="I43" s="75"/>
      <c r="J43" s="252">
        <f t="shared" si="3"/>
        <v>0</v>
      </c>
      <c r="K43" s="75"/>
      <c r="L43" s="252">
        <f t="shared" si="4"/>
        <v>0</v>
      </c>
      <c r="M43" s="75"/>
      <c r="N43" s="252">
        <f t="shared" si="5"/>
        <v>0</v>
      </c>
      <c r="O43" s="41">
        <f t="shared" si="17"/>
        <v>0</v>
      </c>
      <c r="Q43" s="269">
        <f t="shared" si="6"/>
        <v>0</v>
      </c>
      <c r="R43" s="266">
        <f>IF('بيانات أولية وأسماء الطلاب'!B40&gt;0,1,0)</f>
        <v>0</v>
      </c>
      <c r="S43" s="105" t="str">
        <f t="shared" si="7"/>
        <v>0</v>
      </c>
      <c r="T43" s="270">
        <f t="shared" si="8"/>
        <v>0</v>
      </c>
      <c r="U43" s="105" t="str">
        <f t="shared" si="9"/>
        <v>0</v>
      </c>
      <c r="V43" s="270">
        <f t="shared" si="10"/>
        <v>0</v>
      </c>
      <c r="W43" s="105" t="str">
        <f t="shared" si="11"/>
        <v>0</v>
      </c>
      <c r="X43" s="270">
        <f t="shared" si="12"/>
        <v>0</v>
      </c>
      <c r="Y43" s="105" t="str">
        <f t="shared" si="13"/>
        <v>0</v>
      </c>
      <c r="Z43" s="270">
        <f t="shared" si="14"/>
        <v>0</v>
      </c>
      <c r="AA43" s="105" t="str">
        <f t="shared" si="15"/>
        <v>0</v>
      </c>
      <c r="AB43" s="270">
        <f t="shared" si="16"/>
        <v>0</v>
      </c>
      <c r="AC43" s="265">
        <f t="shared" si="0"/>
        <v>40</v>
      </c>
    </row>
    <row r="44" spans="1:29" ht="20.100000000000001" customHeight="1" thickBot="1">
      <c r="A44" s="65" t="str">
        <f>CONCATENATE('بيانات أولية وأسماء الطلاب'!A41)</f>
        <v>35</v>
      </c>
      <c r="B44" s="16" t="str">
        <f>CONCATENATE('بيانات أولية وأسماء الطلاب'!B41)</f>
        <v/>
      </c>
      <c r="C44" s="16" t="str">
        <f>CONCATENATE('بيانات أولية وأسماء الطلاب'!C41)</f>
        <v/>
      </c>
      <c r="D44" s="77"/>
      <c r="E44" s="77"/>
      <c r="F44" s="253">
        <f t="shared" si="1"/>
        <v>0</v>
      </c>
      <c r="G44" s="77"/>
      <c r="H44" s="253">
        <f t="shared" si="2"/>
        <v>0</v>
      </c>
      <c r="I44" s="77"/>
      <c r="J44" s="253">
        <f t="shared" si="3"/>
        <v>0</v>
      </c>
      <c r="K44" s="77"/>
      <c r="L44" s="253">
        <f t="shared" si="4"/>
        <v>0</v>
      </c>
      <c r="M44" s="77"/>
      <c r="N44" s="253">
        <f t="shared" si="5"/>
        <v>0</v>
      </c>
      <c r="O44" s="42">
        <f t="shared" si="17"/>
        <v>0</v>
      </c>
      <c r="Q44" s="269">
        <f t="shared" si="6"/>
        <v>0</v>
      </c>
      <c r="R44" s="266">
        <f>IF('بيانات أولية وأسماء الطلاب'!B41&gt;0,1,0)</f>
        <v>0</v>
      </c>
      <c r="S44" s="105" t="str">
        <f t="shared" si="7"/>
        <v>0</v>
      </c>
      <c r="T44" s="270">
        <f t="shared" si="8"/>
        <v>0</v>
      </c>
      <c r="U44" s="105" t="str">
        <f t="shared" si="9"/>
        <v>0</v>
      </c>
      <c r="V44" s="270">
        <f t="shared" si="10"/>
        <v>0</v>
      </c>
      <c r="W44" s="105" t="str">
        <f t="shared" si="11"/>
        <v>0</v>
      </c>
      <c r="X44" s="270">
        <f t="shared" si="12"/>
        <v>0</v>
      </c>
      <c r="Y44" s="105" t="str">
        <f t="shared" si="13"/>
        <v>0</v>
      </c>
      <c r="Z44" s="270">
        <f t="shared" si="14"/>
        <v>0</v>
      </c>
      <c r="AA44" s="105" t="str">
        <f t="shared" si="15"/>
        <v>0</v>
      </c>
      <c r="AB44" s="270">
        <f t="shared" si="16"/>
        <v>0</v>
      </c>
      <c r="AC44" s="265">
        <f t="shared" si="0"/>
        <v>40</v>
      </c>
    </row>
    <row r="45" spans="1:29" ht="9" customHeight="1" thickBot="1"/>
    <row r="46" spans="1:29" ht="20.25">
      <c r="A46" s="271" t="str">
        <f>CONCATENATE('بيانات أولية وأسماء الطلاب'!$A$43)</f>
        <v>معلم/ة المادة</v>
      </c>
      <c r="B46" s="272"/>
      <c r="E46" s="271" t="str">
        <f>CONCATENATE('بيانات أولية وأسماء الطلاب'!$C$43)</f>
        <v>المراجع/ة</v>
      </c>
      <c r="F46" s="283"/>
      <c r="G46" s="284"/>
      <c r="H46" s="284"/>
      <c r="I46" s="285"/>
      <c r="K46" s="271" t="s">
        <v>10</v>
      </c>
      <c r="L46" s="292"/>
      <c r="M46" s="292"/>
      <c r="N46" s="292"/>
      <c r="O46" s="293"/>
    </row>
    <row r="47" spans="1:29" ht="22.5" customHeight="1" thickBot="1">
      <c r="A47" s="286"/>
      <c r="B47" s="287"/>
      <c r="E47" s="286"/>
      <c r="F47" s="288"/>
      <c r="G47" s="288"/>
      <c r="H47" s="288"/>
      <c r="I47" s="287"/>
      <c r="K47" s="286"/>
      <c r="L47" s="294"/>
      <c r="M47" s="294"/>
      <c r="N47" s="294"/>
      <c r="O47" s="295"/>
    </row>
    <row r="48" spans="1:29" ht="8.25" customHeight="1"/>
  </sheetData>
  <sheetProtection password="CC7D" sheet="1" objects="1" scenarios="1" selectLockedCells="1"/>
  <mergeCells count="32">
    <mergeCell ref="D6:D9"/>
    <mergeCell ref="N4:O4"/>
    <mergeCell ref="L5:N5"/>
    <mergeCell ref="A1:B1"/>
    <mergeCell ref="N1:O1"/>
    <mergeCell ref="A2:B2"/>
    <mergeCell ref="N2:O2"/>
    <mergeCell ref="A3:B3"/>
    <mergeCell ref="N3:O3"/>
    <mergeCell ref="L1:M1"/>
    <mergeCell ref="L2:M2"/>
    <mergeCell ref="L3:M3"/>
    <mergeCell ref="L4:M4"/>
    <mergeCell ref="E2:J4"/>
    <mergeCell ref="E5:J5"/>
    <mergeCell ref="A4:B4"/>
    <mergeCell ref="O6:O7"/>
    <mergeCell ref="C6:C9"/>
    <mergeCell ref="A46:B46"/>
    <mergeCell ref="E46:I46"/>
    <mergeCell ref="A47:B47"/>
    <mergeCell ref="E47:I47"/>
    <mergeCell ref="E6:F6"/>
    <mergeCell ref="G6:H6"/>
    <mergeCell ref="I6:J6"/>
    <mergeCell ref="K6:L6"/>
    <mergeCell ref="M6:N6"/>
    <mergeCell ref="B6:B9"/>
    <mergeCell ref="K46:O46"/>
    <mergeCell ref="K47:O47"/>
    <mergeCell ref="O8:O9"/>
    <mergeCell ref="A6:A9"/>
  </mergeCells>
  <printOptions horizontalCentered="1"/>
  <pageMargins left="0.51181102362204722" right="0.51181102362204722" top="0.47244094488188981" bottom="0.55118110236220474" header="0.31496062992125984" footer="0.31496062992125984"/>
  <pageSetup paperSize="9" scale="95" orientation="landscape" r:id="rId1"/>
  <headerFooter>
    <oddFooter>&amp;Lالتعليم الثانوي نظام المقررات&amp;C&amp;F/&amp;P&amp;Rإعداد وتصميم / فاطمة الكبسي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7"/>
  <sheetViews>
    <sheetView rightToLeft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8" sqref="G8"/>
    </sheetView>
  </sheetViews>
  <sheetFormatPr defaultRowHeight="14.25"/>
  <cols>
    <col min="1" max="1" width="5" style="247" customWidth="1"/>
    <col min="2" max="2" width="31.5" style="247" customWidth="1"/>
    <col min="3" max="3" width="12.375" style="247" customWidth="1"/>
    <col min="4" max="4" width="5.375" style="269" customWidth="1"/>
    <col min="5" max="5" width="6.625" style="247" customWidth="1"/>
    <col min="6" max="6" width="7.125" style="247" customWidth="1"/>
    <col min="7" max="7" width="6.625" style="247" customWidth="1"/>
    <col min="8" max="8" width="7.125" style="247" customWidth="1"/>
    <col min="9" max="9" width="6.625" style="247" customWidth="1"/>
    <col min="10" max="10" width="7.125" style="247" customWidth="1"/>
    <col min="11" max="11" width="6.625" style="247" customWidth="1"/>
    <col min="12" max="12" width="7.125" style="247" customWidth="1"/>
    <col min="13" max="13" width="6.625" style="247" customWidth="1"/>
    <col min="14" max="14" width="7.125" style="247" customWidth="1"/>
    <col min="15" max="15" width="7.625" style="247" customWidth="1"/>
    <col min="16" max="16" width="1.75" style="247" customWidth="1"/>
    <col min="17" max="17" width="7.125" style="269" hidden="1" customWidth="1"/>
    <col min="18" max="18" width="8.375" style="269" hidden="1" customWidth="1"/>
    <col min="19" max="28" width="7.625" style="269" hidden="1" customWidth="1"/>
    <col min="29" max="29" width="8.875" style="269" hidden="1" customWidth="1"/>
    <col min="30" max="16384" width="9" style="247"/>
  </cols>
  <sheetData>
    <row r="1" spans="1:29" ht="18">
      <c r="A1" s="275" t="str">
        <f>CONCATENATE('بيانات أولية وأسماء الطلاب'!A1:B1)</f>
        <v>المملكة العربية السعودية</v>
      </c>
      <c r="B1" s="275"/>
      <c r="I1" s="190"/>
      <c r="J1" s="111"/>
      <c r="K1" s="246"/>
      <c r="L1" s="312" t="str">
        <f>CONCATENATE('بيانات أولية وأسماء الطلاب'!C1)</f>
        <v>مقرر مادة</v>
      </c>
      <c r="M1" s="313"/>
      <c r="N1" s="308" t="str">
        <f>CONCATENATE('بيانات أولية وأسماء الطلاب'!D1)</f>
        <v/>
      </c>
      <c r="O1" s="309"/>
    </row>
    <row r="2" spans="1:29" ht="20.25">
      <c r="A2" s="275" t="str">
        <f>CONCATENATE('بيانات أولية وأسماء الطلاب'!A2:B2)</f>
        <v>وزارة التربية والتعليم</v>
      </c>
      <c r="B2" s="275"/>
      <c r="C2" s="245"/>
      <c r="D2" s="267"/>
      <c r="E2" s="317" t="s">
        <v>133</v>
      </c>
      <c r="F2" s="317"/>
      <c r="G2" s="317"/>
      <c r="H2" s="317"/>
      <c r="I2" s="317"/>
      <c r="J2" s="317"/>
      <c r="K2" s="248"/>
      <c r="L2" s="314" t="str">
        <f>CONCATENATE('بيانات أولية وأسماء الطلاب'!C2)</f>
        <v>الفصل الدراسي</v>
      </c>
      <c r="M2" s="315"/>
      <c r="N2" s="310" t="str">
        <f>CONCATENATE('بيانات أولية وأسماء الطلاب'!D2)</f>
        <v/>
      </c>
      <c r="O2" s="311"/>
    </row>
    <row r="3" spans="1:29" ht="20.25">
      <c r="A3" s="275" t="str">
        <f>CONCATENATE('بيانات أولية وأسماء الطلاب'!A3:B3)</f>
        <v>الإدارة العامة للتربية والتعليم بـ ................</v>
      </c>
      <c r="B3" s="275"/>
      <c r="E3" s="318"/>
      <c r="F3" s="318"/>
      <c r="G3" s="318"/>
      <c r="H3" s="318"/>
      <c r="I3" s="318"/>
      <c r="J3" s="318"/>
      <c r="K3" s="248"/>
      <c r="L3" s="314" t="str">
        <f>CONCATENATE('بيانات أولية وأسماء الطلاب'!C3)</f>
        <v>الشعبة</v>
      </c>
      <c r="M3" s="315"/>
      <c r="N3" s="310" t="str">
        <f>CONCATENATE('بيانات أولية وأسماء الطلاب'!D3)</f>
        <v/>
      </c>
      <c r="O3" s="311"/>
    </row>
    <row r="4" spans="1:29" ht="21" thickBot="1">
      <c r="A4" s="275" t="str">
        <f>CONCATENATE('بيانات أولية وأسماء الطلاب'!A4:B4)</f>
        <v>الثانوية / .....................</v>
      </c>
      <c r="B4" s="275"/>
      <c r="E4" s="318"/>
      <c r="F4" s="318"/>
      <c r="G4" s="318"/>
      <c r="H4" s="318"/>
      <c r="I4" s="318"/>
      <c r="J4" s="318"/>
      <c r="K4" s="248"/>
      <c r="L4" s="316" t="str">
        <f>CONCATENATE('بيانات أولية وأسماء الطلاب'!C4)</f>
        <v>عدد الطلاب / الطالبات</v>
      </c>
      <c r="M4" s="282"/>
      <c r="N4" s="304" t="str">
        <f>CONCATENATE('بيانات أولية وأسماء الطلاب'!D4)</f>
        <v/>
      </c>
      <c r="O4" s="305"/>
    </row>
    <row r="5" spans="1:29" ht="21" thickBot="1">
      <c r="A5" s="249"/>
      <c r="B5" s="249"/>
      <c r="C5" s="249"/>
      <c r="D5" s="268"/>
      <c r="E5" s="319" t="s">
        <v>141</v>
      </c>
      <c r="F5" s="319"/>
      <c r="G5" s="319"/>
      <c r="H5" s="319"/>
      <c r="I5" s="319"/>
      <c r="J5" s="319"/>
      <c r="K5" s="256"/>
      <c r="L5" s="306"/>
      <c r="M5" s="307"/>
      <c r="N5" s="307"/>
      <c r="O5" s="226"/>
    </row>
    <row r="6" spans="1:29" s="192" customFormat="1" ht="18">
      <c r="A6" s="298" t="str">
        <f>CONCATENATE('بيانات أولية وأسماء الطلاب'!$A$6)</f>
        <v>العدد</v>
      </c>
      <c r="B6" s="290" t="str">
        <f>CONCATENATE('بيانات أولية وأسماء الطلاب'!$B$6)</f>
        <v>اسم الطالب/ة رباعيًا</v>
      </c>
      <c r="C6" s="280" t="str">
        <f>CONCATENATE('بيانات أولية وأسماء الطلاب'!$C$6)</f>
        <v>الرقم الأكاديمي</v>
      </c>
      <c r="D6" s="301" t="s">
        <v>161</v>
      </c>
      <c r="E6" s="289" t="s">
        <v>126</v>
      </c>
      <c r="F6" s="289"/>
      <c r="G6" s="289" t="s">
        <v>127</v>
      </c>
      <c r="H6" s="289"/>
      <c r="I6" s="289" t="s">
        <v>128</v>
      </c>
      <c r="J6" s="289"/>
      <c r="K6" s="289" t="s">
        <v>129</v>
      </c>
      <c r="L6" s="289"/>
      <c r="M6" s="289" t="s">
        <v>131</v>
      </c>
      <c r="N6" s="289"/>
      <c r="O6" s="278" t="s">
        <v>20</v>
      </c>
    </row>
    <row r="7" spans="1:29" s="192" customFormat="1" ht="18">
      <c r="A7" s="299"/>
      <c r="B7" s="291"/>
      <c r="C7" s="281"/>
      <c r="D7" s="302"/>
      <c r="E7" s="250" t="s">
        <v>135</v>
      </c>
      <c r="F7" s="250" t="s">
        <v>136</v>
      </c>
      <c r="G7" s="250" t="s">
        <v>135</v>
      </c>
      <c r="H7" s="250" t="s">
        <v>136</v>
      </c>
      <c r="I7" s="250" t="s">
        <v>135</v>
      </c>
      <c r="J7" s="250" t="s">
        <v>136</v>
      </c>
      <c r="K7" s="250" t="s">
        <v>135</v>
      </c>
      <c r="L7" s="250" t="s">
        <v>136</v>
      </c>
      <c r="M7" s="250" t="s">
        <v>135</v>
      </c>
      <c r="N7" s="250" t="s">
        <v>136</v>
      </c>
      <c r="O7" s="279"/>
    </row>
    <row r="8" spans="1:29" s="192" customFormat="1" ht="18">
      <c r="A8" s="299"/>
      <c r="B8" s="291"/>
      <c r="C8" s="281"/>
      <c r="D8" s="302"/>
      <c r="E8" s="254"/>
      <c r="F8" s="250">
        <v>40</v>
      </c>
      <c r="G8" s="254"/>
      <c r="H8" s="250">
        <v>10</v>
      </c>
      <c r="I8" s="254"/>
      <c r="J8" s="250">
        <v>10</v>
      </c>
      <c r="K8" s="254"/>
      <c r="L8" s="250">
        <v>10</v>
      </c>
      <c r="M8" s="254"/>
      <c r="N8" s="257">
        <v>25</v>
      </c>
      <c r="O8" s="296">
        <f>SUM(F8,H8,J8,L8,N8)</f>
        <v>95</v>
      </c>
      <c r="Q8" s="192" t="s">
        <v>162</v>
      </c>
      <c r="R8" s="192" t="s">
        <v>150</v>
      </c>
      <c r="S8" s="192" t="s">
        <v>151</v>
      </c>
      <c r="T8" s="192" t="s">
        <v>154</v>
      </c>
      <c r="U8" s="192" t="s">
        <v>127</v>
      </c>
      <c r="V8" s="192" t="s">
        <v>156</v>
      </c>
      <c r="W8" s="192" t="s">
        <v>152</v>
      </c>
      <c r="X8" s="192" t="s">
        <v>156</v>
      </c>
      <c r="Y8" s="192" t="s">
        <v>153</v>
      </c>
      <c r="Z8" s="192" t="s">
        <v>156</v>
      </c>
      <c r="AA8" s="192" t="s">
        <v>131</v>
      </c>
      <c r="AB8" s="192" t="s">
        <v>156</v>
      </c>
    </row>
    <row r="9" spans="1:29" s="192" customFormat="1" ht="18.75" thickBot="1">
      <c r="A9" s="300"/>
      <c r="B9" s="282"/>
      <c r="C9" s="282"/>
      <c r="D9" s="303"/>
      <c r="E9" s="255" t="s">
        <v>132</v>
      </c>
      <c r="F9" s="255" t="s">
        <v>87</v>
      </c>
      <c r="G9" s="255" t="s">
        <v>132</v>
      </c>
      <c r="H9" s="255" t="s">
        <v>87</v>
      </c>
      <c r="I9" s="255" t="s">
        <v>132</v>
      </c>
      <c r="J9" s="255" t="s">
        <v>87</v>
      </c>
      <c r="K9" s="255" t="s">
        <v>132</v>
      </c>
      <c r="L9" s="255" t="s">
        <v>87</v>
      </c>
      <c r="M9" s="255" t="s">
        <v>132</v>
      </c>
      <c r="N9" s="258" t="s">
        <v>87</v>
      </c>
      <c r="O9" s="297"/>
      <c r="Q9" s="192">
        <v>0</v>
      </c>
      <c r="R9" s="192">
        <v>1</v>
      </c>
      <c r="S9" s="192">
        <v>2</v>
      </c>
      <c r="T9" s="192" t="s">
        <v>155</v>
      </c>
      <c r="U9" s="192">
        <v>3</v>
      </c>
      <c r="V9" s="192" t="s">
        <v>157</v>
      </c>
      <c r="W9" s="192">
        <v>4</v>
      </c>
      <c r="X9" s="192" t="s">
        <v>160</v>
      </c>
      <c r="Y9" s="192">
        <v>5</v>
      </c>
      <c r="Z9" s="192" t="s">
        <v>159</v>
      </c>
      <c r="AA9" s="192">
        <v>6</v>
      </c>
      <c r="AB9" s="192" t="s">
        <v>158</v>
      </c>
    </row>
    <row r="10" spans="1:29" ht="18">
      <c r="A10" s="63" t="str">
        <f>CONCATENATE('بيانات أولية وأسماء الطلاب'!A7)</f>
        <v>1</v>
      </c>
      <c r="B10" s="12" t="str">
        <f>CONCATENATE('بيانات أولية وأسماء الطلاب'!B7)</f>
        <v/>
      </c>
      <c r="C10" s="12" t="str">
        <f>CONCATENATE('بيانات أولية وأسماء الطلاب'!C7)</f>
        <v/>
      </c>
      <c r="D10" s="76"/>
      <c r="E10" s="76"/>
      <c r="F10" s="251">
        <f>IF(T10=2,$F$8,IF(T10=3,($F$8-($E$8*E10)),0))</f>
        <v>0</v>
      </c>
      <c r="G10" s="76"/>
      <c r="H10" s="251">
        <f>IF(V10=2,$H$8,IF(V10=3,($H$8-($G$8*G10)),0))</f>
        <v>0</v>
      </c>
      <c r="I10" s="76"/>
      <c r="J10" s="251">
        <f>IF(X10=2,$J$8,IF(X10=3,($J$8-($I$8*I10)),0))</f>
        <v>0</v>
      </c>
      <c r="K10" s="76"/>
      <c r="L10" s="251">
        <f>IF(Z10=2,$L$8,IF(Z10=3,($L$8-($K$8*K10)),0))</f>
        <v>0</v>
      </c>
      <c r="M10" s="76"/>
      <c r="N10" s="251">
        <f>IF(AB10=2,$N$8,IF(AB10=3,($N$8-($M$8*M10)),0))</f>
        <v>0</v>
      </c>
      <c r="O10" s="40">
        <f>SUM(F10,H10,J10,L10,N10)</f>
        <v>0</v>
      </c>
      <c r="Q10" s="269">
        <f>IF(D10&gt;0,1,0)</f>
        <v>0</v>
      </c>
      <c r="R10" s="269">
        <f>IF('بيانات أولية وأسماء الطلاب'!B7&gt;0,1,0)</f>
        <v>0</v>
      </c>
      <c r="S10" s="105" t="str">
        <f>IF(E10&gt;0,"1","0")</f>
        <v>0</v>
      </c>
      <c r="T10" s="270">
        <f>IF(Q10=1,(R10+S10+Q10),0)</f>
        <v>0</v>
      </c>
      <c r="U10" s="105" t="str">
        <f>IF(G10&gt;0,"1","0")</f>
        <v>0</v>
      </c>
      <c r="V10" s="270">
        <f>IF(Q10=1,(U10+R10+Q10),0)</f>
        <v>0</v>
      </c>
      <c r="W10" s="105" t="str">
        <f>IF(I10&gt;0,"1","0")</f>
        <v>0</v>
      </c>
      <c r="X10" s="270">
        <f>IF(Q10=1,(W10+R10+Q10),0)</f>
        <v>0</v>
      </c>
      <c r="Y10" s="105" t="str">
        <f>IF(K10&gt;0,"1","0")</f>
        <v>0</v>
      </c>
      <c r="Z10" s="270">
        <f>IF(Q10=1,(Y10+R10+Q10),0)</f>
        <v>0</v>
      </c>
      <c r="AA10" s="105" t="str">
        <f>IF(M10&gt;0,"1","0")</f>
        <v>0</v>
      </c>
      <c r="AB10" s="270">
        <f>IF(Q10=1,(AA10+R10+Q10),0)</f>
        <v>0</v>
      </c>
      <c r="AC10" s="269">
        <f t="shared" ref="AC10:AC44" si="0">IF(S10&gt;0,F$8,"0")</f>
        <v>40</v>
      </c>
    </row>
    <row r="11" spans="1:29" ht="18">
      <c r="A11" s="64" t="str">
        <f>CONCATENATE('بيانات أولية وأسماء الطلاب'!A8)</f>
        <v>2</v>
      </c>
      <c r="B11" s="14" t="str">
        <f>CONCATENATE('بيانات أولية وأسماء الطلاب'!B8)</f>
        <v/>
      </c>
      <c r="C11" s="14" t="str">
        <f>CONCATENATE('بيانات أولية وأسماء الطلاب'!C8)</f>
        <v/>
      </c>
      <c r="D11" s="75"/>
      <c r="E11" s="75"/>
      <c r="F11" s="252">
        <f t="shared" ref="F11:F44" si="1">IF(T11=2,$F$8,IF(T11=3,($F$8-($E$8*E11)),0))</f>
        <v>0</v>
      </c>
      <c r="G11" s="75"/>
      <c r="H11" s="252">
        <f t="shared" ref="H11:H44" si="2">IF(V11=2,$H$8,IF(V11=3,($H$8-($G$8*G11)),0))</f>
        <v>0</v>
      </c>
      <c r="I11" s="75"/>
      <c r="J11" s="252">
        <f t="shared" ref="J11:J44" si="3">IF(X11=2,$J$8,IF(X11=3,($J$8-($I$8*I11)),0))</f>
        <v>0</v>
      </c>
      <c r="K11" s="75"/>
      <c r="L11" s="252">
        <f t="shared" ref="L11:L44" si="4">IF(Z11=2,$L$8,IF(Z11=3,($L$8-($K$8*K11)),0))</f>
        <v>0</v>
      </c>
      <c r="M11" s="75"/>
      <c r="N11" s="252">
        <f t="shared" ref="N11:N44" si="5">IF(AB11=2,$N$8,IF(AB11=3,($N$8-($M$8*M11)),0))</f>
        <v>0</v>
      </c>
      <c r="O11" s="41">
        <f>SUM(F11,H11,J11,L11,N11)</f>
        <v>0</v>
      </c>
      <c r="Q11" s="269">
        <f t="shared" ref="Q11:Q44" si="6">IF(D11&gt;0,1,0)</f>
        <v>0</v>
      </c>
      <c r="R11" s="269">
        <f>IF('بيانات أولية وأسماء الطلاب'!B8&gt;0,1,0)</f>
        <v>0</v>
      </c>
      <c r="S11" s="105" t="str">
        <f t="shared" ref="S11:S44" si="7">IF(E11&gt;0,"1","0")</f>
        <v>0</v>
      </c>
      <c r="T11" s="270">
        <f t="shared" ref="T11:T44" si="8">IF(Q11=1,(R11+S11+Q11),0)</f>
        <v>0</v>
      </c>
      <c r="U11" s="105" t="str">
        <f t="shared" ref="U11:U44" si="9">IF(G11&gt;0,"1","0")</f>
        <v>0</v>
      </c>
      <c r="V11" s="270">
        <f t="shared" ref="V11:V44" si="10">IF(Q11=1,(U11+R11+Q11),0)</f>
        <v>0</v>
      </c>
      <c r="W11" s="105" t="str">
        <f t="shared" ref="W11:W44" si="11">IF(I11&gt;0,"1","0")</f>
        <v>0</v>
      </c>
      <c r="X11" s="270">
        <f t="shared" ref="X11:X44" si="12">IF(Q11=1,(W11+R11+Q11),0)</f>
        <v>0</v>
      </c>
      <c r="Y11" s="105" t="str">
        <f t="shared" ref="Y11:Y44" si="13">IF(K11&gt;0,"1","0")</f>
        <v>0</v>
      </c>
      <c r="Z11" s="270">
        <f t="shared" ref="Z11:Z44" si="14">IF(Q11=1,(Y11+R11+Q11),0)</f>
        <v>0</v>
      </c>
      <c r="AA11" s="105" t="str">
        <f t="shared" ref="AA11:AA44" si="15">IF(M11&gt;0,"1","0")</f>
        <v>0</v>
      </c>
      <c r="AB11" s="270">
        <f t="shared" ref="AB11:AB44" si="16">IF(Q11=1,(AA11+R11+Q11),0)</f>
        <v>0</v>
      </c>
      <c r="AC11" s="269">
        <f t="shared" si="0"/>
        <v>40</v>
      </c>
    </row>
    <row r="12" spans="1:29" ht="18">
      <c r="A12" s="64" t="str">
        <f>CONCATENATE('بيانات أولية وأسماء الطلاب'!A9)</f>
        <v>3</v>
      </c>
      <c r="B12" s="14" t="str">
        <f>CONCATENATE('بيانات أولية وأسماء الطلاب'!B9)</f>
        <v/>
      </c>
      <c r="C12" s="14" t="str">
        <f>CONCATENATE('بيانات أولية وأسماء الطلاب'!C9)</f>
        <v/>
      </c>
      <c r="D12" s="75"/>
      <c r="E12" s="75"/>
      <c r="F12" s="252">
        <f t="shared" si="1"/>
        <v>0</v>
      </c>
      <c r="G12" s="75"/>
      <c r="H12" s="252">
        <f t="shared" si="2"/>
        <v>0</v>
      </c>
      <c r="I12" s="75"/>
      <c r="J12" s="252">
        <f t="shared" si="3"/>
        <v>0</v>
      </c>
      <c r="K12" s="75"/>
      <c r="L12" s="252">
        <f t="shared" si="4"/>
        <v>0</v>
      </c>
      <c r="M12" s="75"/>
      <c r="N12" s="252">
        <f t="shared" si="5"/>
        <v>0</v>
      </c>
      <c r="O12" s="41">
        <f t="shared" ref="O12:O44" si="17">SUM(F12,H12,J12,L12,N12)</f>
        <v>0</v>
      </c>
      <c r="Q12" s="269">
        <f t="shared" si="6"/>
        <v>0</v>
      </c>
      <c r="R12" s="269">
        <f>IF('بيانات أولية وأسماء الطلاب'!B9&gt;0,1,0)</f>
        <v>0</v>
      </c>
      <c r="S12" s="105" t="str">
        <f t="shared" si="7"/>
        <v>0</v>
      </c>
      <c r="T12" s="270">
        <f t="shared" si="8"/>
        <v>0</v>
      </c>
      <c r="U12" s="105" t="str">
        <f t="shared" si="9"/>
        <v>0</v>
      </c>
      <c r="V12" s="270">
        <f t="shared" si="10"/>
        <v>0</v>
      </c>
      <c r="W12" s="105" t="str">
        <f t="shared" si="11"/>
        <v>0</v>
      </c>
      <c r="X12" s="270">
        <f t="shared" si="12"/>
        <v>0</v>
      </c>
      <c r="Y12" s="105" t="str">
        <f t="shared" si="13"/>
        <v>0</v>
      </c>
      <c r="Z12" s="270">
        <f t="shared" si="14"/>
        <v>0</v>
      </c>
      <c r="AA12" s="105" t="str">
        <f t="shared" si="15"/>
        <v>0</v>
      </c>
      <c r="AB12" s="270">
        <f t="shared" si="16"/>
        <v>0</v>
      </c>
      <c r="AC12" s="269">
        <f t="shared" si="0"/>
        <v>40</v>
      </c>
    </row>
    <row r="13" spans="1:29" ht="18">
      <c r="A13" s="64" t="str">
        <f>CONCATENATE('بيانات أولية وأسماء الطلاب'!A10)</f>
        <v>4</v>
      </c>
      <c r="B13" s="14" t="str">
        <f>CONCATENATE('بيانات أولية وأسماء الطلاب'!B10)</f>
        <v/>
      </c>
      <c r="C13" s="14" t="str">
        <f>CONCATENATE('بيانات أولية وأسماء الطلاب'!C10)</f>
        <v/>
      </c>
      <c r="D13" s="75"/>
      <c r="E13" s="75"/>
      <c r="F13" s="252">
        <f t="shared" si="1"/>
        <v>0</v>
      </c>
      <c r="G13" s="75"/>
      <c r="H13" s="252">
        <f t="shared" si="2"/>
        <v>0</v>
      </c>
      <c r="I13" s="75"/>
      <c r="J13" s="252">
        <f t="shared" si="3"/>
        <v>0</v>
      </c>
      <c r="K13" s="75"/>
      <c r="L13" s="252">
        <f t="shared" si="4"/>
        <v>0</v>
      </c>
      <c r="M13" s="75"/>
      <c r="N13" s="252">
        <f t="shared" si="5"/>
        <v>0</v>
      </c>
      <c r="O13" s="41">
        <f t="shared" si="17"/>
        <v>0</v>
      </c>
      <c r="Q13" s="269">
        <f t="shared" si="6"/>
        <v>0</v>
      </c>
      <c r="R13" s="269">
        <f>IF('بيانات أولية وأسماء الطلاب'!B10&gt;0,1,0)</f>
        <v>0</v>
      </c>
      <c r="S13" s="105" t="str">
        <f t="shared" si="7"/>
        <v>0</v>
      </c>
      <c r="T13" s="270">
        <f t="shared" si="8"/>
        <v>0</v>
      </c>
      <c r="U13" s="105" t="str">
        <f t="shared" si="9"/>
        <v>0</v>
      </c>
      <c r="V13" s="270">
        <f t="shared" si="10"/>
        <v>0</v>
      </c>
      <c r="W13" s="105" t="str">
        <f t="shared" si="11"/>
        <v>0</v>
      </c>
      <c r="X13" s="270">
        <f t="shared" si="12"/>
        <v>0</v>
      </c>
      <c r="Y13" s="105" t="str">
        <f t="shared" si="13"/>
        <v>0</v>
      </c>
      <c r="Z13" s="270">
        <f t="shared" si="14"/>
        <v>0</v>
      </c>
      <c r="AA13" s="105" t="str">
        <f t="shared" si="15"/>
        <v>0</v>
      </c>
      <c r="AB13" s="270">
        <f t="shared" si="16"/>
        <v>0</v>
      </c>
      <c r="AC13" s="269">
        <f t="shared" si="0"/>
        <v>40</v>
      </c>
    </row>
    <row r="14" spans="1:29" ht="18">
      <c r="A14" s="64" t="str">
        <f>CONCATENATE('بيانات أولية وأسماء الطلاب'!A11)</f>
        <v>5</v>
      </c>
      <c r="B14" s="14" t="str">
        <f>CONCATENATE('بيانات أولية وأسماء الطلاب'!B11)</f>
        <v/>
      </c>
      <c r="C14" s="14" t="str">
        <f>CONCATENATE('بيانات أولية وأسماء الطلاب'!C11)</f>
        <v/>
      </c>
      <c r="D14" s="75"/>
      <c r="E14" s="75"/>
      <c r="F14" s="252">
        <f t="shared" si="1"/>
        <v>0</v>
      </c>
      <c r="G14" s="75"/>
      <c r="H14" s="252">
        <f t="shared" si="2"/>
        <v>0</v>
      </c>
      <c r="I14" s="75"/>
      <c r="J14" s="252">
        <f t="shared" si="3"/>
        <v>0</v>
      </c>
      <c r="K14" s="75"/>
      <c r="L14" s="252">
        <f t="shared" si="4"/>
        <v>0</v>
      </c>
      <c r="M14" s="75"/>
      <c r="N14" s="252">
        <f t="shared" si="5"/>
        <v>0</v>
      </c>
      <c r="O14" s="41">
        <f t="shared" si="17"/>
        <v>0</v>
      </c>
      <c r="Q14" s="269">
        <f t="shared" si="6"/>
        <v>0</v>
      </c>
      <c r="R14" s="269">
        <f>IF('بيانات أولية وأسماء الطلاب'!B11&gt;0,1,0)</f>
        <v>0</v>
      </c>
      <c r="S14" s="105" t="str">
        <f t="shared" si="7"/>
        <v>0</v>
      </c>
      <c r="T14" s="270">
        <f t="shared" si="8"/>
        <v>0</v>
      </c>
      <c r="U14" s="105" t="str">
        <f t="shared" si="9"/>
        <v>0</v>
      </c>
      <c r="V14" s="270">
        <f t="shared" si="10"/>
        <v>0</v>
      </c>
      <c r="W14" s="105" t="str">
        <f t="shared" si="11"/>
        <v>0</v>
      </c>
      <c r="X14" s="270">
        <f t="shared" si="12"/>
        <v>0</v>
      </c>
      <c r="Y14" s="105" t="str">
        <f t="shared" si="13"/>
        <v>0</v>
      </c>
      <c r="Z14" s="270">
        <f t="shared" si="14"/>
        <v>0</v>
      </c>
      <c r="AA14" s="105" t="str">
        <f t="shared" si="15"/>
        <v>0</v>
      </c>
      <c r="AB14" s="270">
        <f t="shared" si="16"/>
        <v>0</v>
      </c>
      <c r="AC14" s="269">
        <f t="shared" si="0"/>
        <v>40</v>
      </c>
    </row>
    <row r="15" spans="1:29" ht="18">
      <c r="A15" s="64" t="str">
        <f>CONCATENATE('بيانات أولية وأسماء الطلاب'!A12)</f>
        <v>6</v>
      </c>
      <c r="B15" s="14" t="str">
        <f>CONCATENATE('بيانات أولية وأسماء الطلاب'!B12)</f>
        <v/>
      </c>
      <c r="C15" s="14" t="str">
        <f>CONCATENATE('بيانات أولية وأسماء الطلاب'!C12)</f>
        <v/>
      </c>
      <c r="D15" s="75"/>
      <c r="E15" s="75"/>
      <c r="F15" s="252">
        <f t="shared" si="1"/>
        <v>0</v>
      </c>
      <c r="G15" s="75"/>
      <c r="H15" s="252">
        <f t="shared" si="2"/>
        <v>0</v>
      </c>
      <c r="I15" s="75"/>
      <c r="J15" s="252">
        <f t="shared" si="3"/>
        <v>0</v>
      </c>
      <c r="K15" s="75"/>
      <c r="L15" s="252">
        <f t="shared" si="4"/>
        <v>0</v>
      </c>
      <c r="M15" s="75"/>
      <c r="N15" s="252">
        <f t="shared" si="5"/>
        <v>0</v>
      </c>
      <c r="O15" s="41">
        <f t="shared" si="17"/>
        <v>0</v>
      </c>
      <c r="Q15" s="269">
        <f t="shared" si="6"/>
        <v>0</v>
      </c>
      <c r="R15" s="269">
        <f>IF('بيانات أولية وأسماء الطلاب'!B12&gt;0,1,0)</f>
        <v>0</v>
      </c>
      <c r="S15" s="105" t="str">
        <f t="shared" si="7"/>
        <v>0</v>
      </c>
      <c r="T15" s="270">
        <f t="shared" si="8"/>
        <v>0</v>
      </c>
      <c r="U15" s="105" t="str">
        <f t="shared" si="9"/>
        <v>0</v>
      </c>
      <c r="V15" s="270">
        <f t="shared" si="10"/>
        <v>0</v>
      </c>
      <c r="W15" s="105" t="str">
        <f t="shared" si="11"/>
        <v>0</v>
      </c>
      <c r="X15" s="270">
        <f t="shared" si="12"/>
        <v>0</v>
      </c>
      <c r="Y15" s="105" t="str">
        <f t="shared" si="13"/>
        <v>0</v>
      </c>
      <c r="Z15" s="270">
        <f t="shared" si="14"/>
        <v>0</v>
      </c>
      <c r="AA15" s="105" t="str">
        <f t="shared" si="15"/>
        <v>0</v>
      </c>
      <c r="AB15" s="270">
        <f t="shared" si="16"/>
        <v>0</v>
      </c>
      <c r="AC15" s="269">
        <f t="shared" si="0"/>
        <v>40</v>
      </c>
    </row>
    <row r="16" spans="1:29" ht="18">
      <c r="A16" s="64" t="str">
        <f>CONCATENATE('بيانات أولية وأسماء الطلاب'!A13)</f>
        <v>7</v>
      </c>
      <c r="B16" s="14" t="str">
        <f>CONCATENATE('بيانات أولية وأسماء الطلاب'!B13)</f>
        <v/>
      </c>
      <c r="C16" s="14" t="str">
        <f>CONCATENATE('بيانات أولية وأسماء الطلاب'!C13)</f>
        <v/>
      </c>
      <c r="D16" s="75"/>
      <c r="E16" s="75"/>
      <c r="F16" s="252">
        <f t="shared" si="1"/>
        <v>0</v>
      </c>
      <c r="G16" s="75"/>
      <c r="H16" s="252">
        <f t="shared" si="2"/>
        <v>0</v>
      </c>
      <c r="I16" s="75"/>
      <c r="J16" s="252">
        <f t="shared" si="3"/>
        <v>0</v>
      </c>
      <c r="K16" s="75"/>
      <c r="L16" s="252">
        <f t="shared" si="4"/>
        <v>0</v>
      </c>
      <c r="M16" s="75"/>
      <c r="N16" s="252">
        <f t="shared" si="5"/>
        <v>0</v>
      </c>
      <c r="O16" s="41">
        <f t="shared" si="17"/>
        <v>0</v>
      </c>
      <c r="Q16" s="269">
        <f t="shared" si="6"/>
        <v>0</v>
      </c>
      <c r="R16" s="269">
        <f>IF('بيانات أولية وأسماء الطلاب'!B13&gt;0,1,0)</f>
        <v>0</v>
      </c>
      <c r="S16" s="105" t="str">
        <f t="shared" si="7"/>
        <v>0</v>
      </c>
      <c r="T16" s="270">
        <f t="shared" si="8"/>
        <v>0</v>
      </c>
      <c r="U16" s="105" t="str">
        <f t="shared" si="9"/>
        <v>0</v>
      </c>
      <c r="V16" s="270">
        <f t="shared" si="10"/>
        <v>0</v>
      </c>
      <c r="W16" s="105" t="str">
        <f t="shared" si="11"/>
        <v>0</v>
      </c>
      <c r="X16" s="270">
        <f t="shared" si="12"/>
        <v>0</v>
      </c>
      <c r="Y16" s="105" t="str">
        <f t="shared" si="13"/>
        <v>0</v>
      </c>
      <c r="Z16" s="270">
        <f t="shared" si="14"/>
        <v>0</v>
      </c>
      <c r="AA16" s="105" t="str">
        <f t="shared" si="15"/>
        <v>0</v>
      </c>
      <c r="AB16" s="270">
        <f t="shared" si="16"/>
        <v>0</v>
      </c>
      <c r="AC16" s="269">
        <f t="shared" si="0"/>
        <v>40</v>
      </c>
    </row>
    <row r="17" spans="1:29" ht="18">
      <c r="A17" s="64" t="str">
        <f>CONCATENATE('بيانات أولية وأسماء الطلاب'!A14)</f>
        <v>8</v>
      </c>
      <c r="B17" s="14" t="str">
        <f>CONCATENATE('بيانات أولية وأسماء الطلاب'!B14)</f>
        <v/>
      </c>
      <c r="C17" s="14" t="str">
        <f>CONCATENATE('بيانات أولية وأسماء الطلاب'!C14)</f>
        <v/>
      </c>
      <c r="D17" s="75"/>
      <c r="E17" s="75"/>
      <c r="F17" s="252">
        <f t="shared" si="1"/>
        <v>0</v>
      </c>
      <c r="G17" s="75"/>
      <c r="H17" s="252">
        <f t="shared" si="2"/>
        <v>0</v>
      </c>
      <c r="I17" s="75"/>
      <c r="J17" s="252">
        <f t="shared" si="3"/>
        <v>0</v>
      </c>
      <c r="K17" s="75"/>
      <c r="L17" s="252">
        <f t="shared" si="4"/>
        <v>0</v>
      </c>
      <c r="M17" s="75"/>
      <c r="N17" s="252">
        <f t="shared" si="5"/>
        <v>0</v>
      </c>
      <c r="O17" s="41">
        <f t="shared" si="17"/>
        <v>0</v>
      </c>
      <c r="Q17" s="269">
        <f t="shared" si="6"/>
        <v>0</v>
      </c>
      <c r="R17" s="269">
        <f>IF('بيانات أولية وأسماء الطلاب'!B14&gt;0,1,0)</f>
        <v>0</v>
      </c>
      <c r="S17" s="105" t="str">
        <f t="shared" si="7"/>
        <v>0</v>
      </c>
      <c r="T17" s="270">
        <f t="shared" si="8"/>
        <v>0</v>
      </c>
      <c r="U17" s="105" t="str">
        <f t="shared" si="9"/>
        <v>0</v>
      </c>
      <c r="V17" s="270">
        <f t="shared" si="10"/>
        <v>0</v>
      </c>
      <c r="W17" s="105" t="str">
        <f t="shared" si="11"/>
        <v>0</v>
      </c>
      <c r="X17" s="270">
        <f t="shared" si="12"/>
        <v>0</v>
      </c>
      <c r="Y17" s="105" t="str">
        <f t="shared" si="13"/>
        <v>0</v>
      </c>
      <c r="Z17" s="270">
        <f t="shared" si="14"/>
        <v>0</v>
      </c>
      <c r="AA17" s="105" t="str">
        <f t="shared" si="15"/>
        <v>0</v>
      </c>
      <c r="AB17" s="270">
        <f t="shared" si="16"/>
        <v>0</v>
      </c>
      <c r="AC17" s="269">
        <f t="shared" si="0"/>
        <v>40</v>
      </c>
    </row>
    <row r="18" spans="1:29" ht="18">
      <c r="A18" s="64" t="str">
        <f>CONCATENATE('بيانات أولية وأسماء الطلاب'!A15)</f>
        <v>9</v>
      </c>
      <c r="B18" s="14" t="str">
        <f>CONCATENATE('بيانات أولية وأسماء الطلاب'!B15)</f>
        <v/>
      </c>
      <c r="C18" s="14" t="str">
        <f>CONCATENATE('بيانات أولية وأسماء الطلاب'!C15)</f>
        <v/>
      </c>
      <c r="D18" s="75"/>
      <c r="E18" s="75"/>
      <c r="F18" s="252">
        <f t="shared" si="1"/>
        <v>0</v>
      </c>
      <c r="G18" s="75"/>
      <c r="H18" s="252">
        <f t="shared" si="2"/>
        <v>0</v>
      </c>
      <c r="I18" s="75"/>
      <c r="J18" s="252">
        <f t="shared" si="3"/>
        <v>0</v>
      </c>
      <c r="K18" s="75"/>
      <c r="L18" s="252">
        <f t="shared" si="4"/>
        <v>0</v>
      </c>
      <c r="M18" s="75"/>
      <c r="N18" s="252">
        <f t="shared" si="5"/>
        <v>0</v>
      </c>
      <c r="O18" s="41">
        <f t="shared" si="17"/>
        <v>0</v>
      </c>
      <c r="Q18" s="269">
        <f t="shared" si="6"/>
        <v>0</v>
      </c>
      <c r="R18" s="269">
        <f>IF('بيانات أولية وأسماء الطلاب'!B15&gt;0,1,0)</f>
        <v>0</v>
      </c>
      <c r="S18" s="105" t="str">
        <f t="shared" si="7"/>
        <v>0</v>
      </c>
      <c r="T18" s="270">
        <f t="shared" si="8"/>
        <v>0</v>
      </c>
      <c r="U18" s="105" t="str">
        <f t="shared" si="9"/>
        <v>0</v>
      </c>
      <c r="V18" s="270">
        <f t="shared" si="10"/>
        <v>0</v>
      </c>
      <c r="W18" s="105" t="str">
        <f t="shared" si="11"/>
        <v>0</v>
      </c>
      <c r="X18" s="270">
        <f t="shared" si="12"/>
        <v>0</v>
      </c>
      <c r="Y18" s="105" t="str">
        <f t="shared" si="13"/>
        <v>0</v>
      </c>
      <c r="Z18" s="270">
        <f t="shared" si="14"/>
        <v>0</v>
      </c>
      <c r="AA18" s="105" t="str">
        <f t="shared" si="15"/>
        <v>0</v>
      </c>
      <c r="AB18" s="270">
        <f t="shared" si="16"/>
        <v>0</v>
      </c>
      <c r="AC18" s="269">
        <f t="shared" si="0"/>
        <v>40</v>
      </c>
    </row>
    <row r="19" spans="1:29" ht="18">
      <c r="A19" s="64" t="str">
        <f>CONCATENATE('بيانات أولية وأسماء الطلاب'!A16)</f>
        <v>10</v>
      </c>
      <c r="B19" s="14" t="str">
        <f>CONCATENATE('بيانات أولية وأسماء الطلاب'!B16)</f>
        <v/>
      </c>
      <c r="C19" s="14" t="str">
        <f>CONCATENATE('بيانات أولية وأسماء الطلاب'!C16)</f>
        <v/>
      </c>
      <c r="D19" s="75"/>
      <c r="E19" s="75"/>
      <c r="F19" s="252">
        <f t="shared" si="1"/>
        <v>0</v>
      </c>
      <c r="G19" s="75"/>
      <c r="H19" s="252">
        <f t="shared" si="2"/>
        <v>0</v>
      </c>
      <c r="I19" s="75"/>
      <c r="J19" s="252">
        <f t="shared" si="3"/>
        <v>0</v>
      </c>
      <c r="K19" s="75"/>
      <c r="L19" s="252">
        <f t="shared" si="4"/>
        <v>0</v>
      </c>
      <c r="M19" s="75"/>
      <c r="N19" s="252">
        <f t="shared" si="5"/>
        <v>0</v>
      </c>
      <c r="O19" s="41">
        <f t="shared" si="17"/>
        <v>0</v>
      </c>
      <c r="Q19" s="269">
        <f t="shared" si="6"/>
        <v>0</v>
      </c>
      <c r="R19" s="269">
        <f>IF('بيانات أولية وأسماء الطلاب'!B16&gt;0,1,0)</f>
        <v>0</v>
      </c>
      <c r="S19" s="105" t="str">
        <f t="shared" si="7"/>
        <v>0</v>
      </c>
      <c r="T19" s="270">
        <f t="shared" si="8"/>
        <v>0</v>
      </c>
      <c r="U19" s="105" t="str">
        <f t="shared" si="9"/>
        <v>0</v>
      </c>
      <c r="V19" s="270">
        <f t="shared" si="10"/>
        <v>0</v>
      </c>
      <c r="W19" s="105" t="str">
        <f t="shared" si="11"/>
        <v>0</v>
      </c>
      <c r="X19" s="270">
        <f t="shared" si="12"/>
        <v>0</v>
      </c>
      <c r="Y19" s="105" t="str">
        <f t="shared" si="13"/>
        <v>0</v>
      </c>
      <c r="Z19" s="270">
        <f t="shared" si="14"/>
        <v>0</v>
      </c>
      <c r="AA19" s="105" t="str">
        <f t="shared" si="15"/>
        <v>0</v>
      </c>
      <c r="AB19" s="270">
        <f t="shared" si="16"/>
        <v>0</v>
      </c>
      <c r="AC19" s="269">
        <f t="shared" si="0"/>
        <v>40</v>
      </c>
    </row>
    <row r="20" spans="1:29" ht="18">
      <c r="A20" s="64" t="str">
        <f>CONCATENATE('بيانات أولية وأسماء الطلاب'!A17)</f>
        <v>11</v>
      </c>
      <c r="B20" s="14" t="str">
        <f>CONCATENATE('بيانات أولية وأسماء الطلاب'!B17)</f>
        <v/>
      </c>
      <c r="C20" s="14" t="str">
        <f>CONCATENATE('بيانات أولية وأسماء الطلاب'!C17)</f>
        <v/>
      </c>
      <c r="D20" s="75"/>
      <c r="E20" s="75"/>
      <c r="F20" s="252">
        <f t="shared" si="1"/>
        <v>0</v>
      </c>
      <c r="G20" s="75"/>
      <c r="H20" s="252">
        <f t="shared" si="2"/>
        <v>0</v>
      </c>
      <c r="I20" s="75"/>
      <c r="J20" s="252">
        <f t="shared" si="3"/>
        <v>0</v>
      </c>
      <c r="K20" s="75"/>
      <c r="L20" s="252">
        <f t="shared" si="4"/>
        <v>0</v>
      </c>
      <c r="M20" s="75"/>
      <c r="N20" s="252">
        <f t="shared" si="5"/>
        <v>0</v>
      </c>
      <c r="O20" s="41">
        <f t="shared" si="17"/>
        <v>0</v>
      </c>
      <c r="Q20" s="269">
        <f t="shared" si="6"/>
        <v>0</v>
      </c>
      <c r="R20" s="269">
        <f>IF('بيانات أولية وأسماء الطلاب'!B17&gt;0,1,0)</f>
        <v>0</v>
      </c>
      <c r="S20" s="105" t="str">
        <f t="shared" si="7"/>
        <v>0</v>
      </c>
      <c r="T20" s="270">
        <f t="shared" si="8"/>
        <v>0</v>
      </c>
      <c r="U20" s="105" t="str">
        <f t="shared" si="9"/>
        <v>0</v>
      </c>
      <c r="V20" s="270">
        <f t="shared" si="10"/>
        <v>0</v>
      </c>
      <c r="W20" s="105" t="str">
        <f t="shared" si="11"/>
        <v>0</v>
      </c>
      <c r="X20" s="270">
        <f t="shared" si="12"/>
        <v>0</v>
      </c>
      <c r="Y20" s="105" t="str">
        <f t="shared" si="13"/>
        <v>0</v>
      </c>
      <c r="Z20" s="270">
        <f t="shared" si="14"/>
        <v>0</v>
      </c>
      <c r="AA20" s="105" t="str">
        <f t="shared" si="15"/>
        <v>0</v>
      </c>
      <c r="AB20" s="270">
        <f t="shared" si="16"/>
        <v>0</v>
      </c>
      <c r="AC20" s="269">
        <f t="shared" si="0"/>
        <v>40</v>
      </c>
    </row>
    <row r="21" spans="1:29" ht="18">
      <c r="A21" s="64" t="str">
        <f>CONCATENATE('بيانات أولية وأسماء الطلاب'!A18)</f>
        <v>12</v>
      </c>
      <c r="B21" s="14" t="str">
        <f>CONCATENATE('بيانات أولية وأسماء الطلاب'!B18)</f>
        <v/>
      </c>
      <c r="C21" s="14" t="str">
        <f>CONCATENATE('بيانات أولية وأسماء الطلاب'!C18)</f>
        <v/>
      </c>
      <c r="D21" s="75"/>
      <c r="E21" s="75"/>
      <c r="F21" s="252">
        <f t="shared" si="1"/>
        <v>0</v>
      </c>
      <c r="G21" s="75"/>
      <c r="H21" s="252">
        <f t="shared" si="2"/>
        <v>0</v>
      </c>
      <c r="I21" s="75"/>
      <c r="J21" s="252">
        <f t="shared" si="3"/>
        <v>0</v>
      </c>
      <c r="K21" s="75"/>
      <c r="L21" s="252">
        <f t="shared" si="4"/>
        <v>0</v>
      </c>
      <c r="M21" s="75"/>
      <c r="N21" s="252">
        <f t="shared" si="5"/>
        <v>0</v>
      </c>
      <c r="O21" s="41">
        <f t="shared" si="17"/>
        <v>0</v>
      </c>
      <c r="Q21" s="269">
        <f t="shared" si="6"/>
        <v>0</v>
      </c>
      <c r="R21" s="269">
        <f>IF('بيانات أولية وأسماء الطلاب'!B18&gt;0,1,0)</f>
        <v>0</v>
      </c>
      <c r="S21" s="105" t="str">
        <f t="shared" si="7"/>
        <v>0</v>
      </c>
      <c r="T21" s="270">
        <f t="shared" si="8"/>
        <v>0</v>
      </c>
      <c r="U21" s="105" t="str">
        <f t="shared" si="9"/>
        <v>0</v>
      </c>
      <c r="V21" s="270">
        <f t="shared" si="10"/>
        <v>0</v>
      </c>
      <c r="W21" s="105" t="str">
        <f t="shared" si="11"/>
        <v>0</v>
      </c>
      <c r="X21" s="270">
        <f t="shared" si="12"/>
        <v>0</v>
      </c>
      <c r="Y21" s="105" t="str">
        <f t="shared" si="13"/>
        <v>0</v>
      </c>
      <c r="Z21" s="270">
        <f t="shared" si="14"/>
        <v>0</v>
      </c>
      <c r="AA21" s="105" t="str">
        <f t="shared" si="15"/>
        <v>0</v>
      </c>
      <c r="AB21" s="270">
        <f t="shared" si="16"/>
        <v>0</v>
      </c>
      <c r="AC21" s="269">
        <f t="shared" si="0"/>
        <v>40</v>
      </c>
    </row>
    <row r="22" spans="1:29" ht="18">
      <c r="A22" s="64" t="str">
        <f>CONCATENATE('بيانات أولية وأسماء الطلاب'!A19)</f>
        <v>13</v>
      </c>
      <c r="B22" s="14" t="str">
        <f>CONCATENATE('بيانات أولية وأسماء الطلاب'!B19)</f>
        <v/>
      </c>
      <c r="C22" s="14" t="str">
        <f>CONCATENATE('بيانات أولية وأسماء الطلاب'!C19)</f>
        <v/>
      </c>
      <c r="D22" s="75"/>
      <c r="E22" s="75"/>
      <c r="F22" s="252">
        <f t="shared" si="1"/>
        <v>0</v>
      </c>
      <c r="G22" s="75"/>
      <c r="H22" s="252">
        <f t="shared" si="2"/>
        <v>0</v>
      </c>
      <c r="I22" s="75"/>
      <c r="J22" s="252">
        <f t="shared" si="3"/>
        <v>0</v>
      </c>
      <c r="K22" s="75"/>
      <c r="L22" s="252">
        <f t="shared" si="4"/>
        <v>0</v>
      </c>
      <c r="M22" s="75"/>
      <c r="N22" s="252">
        <f t="shared" si="5"/>
        <v>0</v>
      </c>
      <c r="O22" s="41">
        <f t="shared" si="17"/>
        <v>0</v>
      </c>
      <c r="Q22" s="269">
        <f t="shared" si="6"/>
        <v>0</v>
      </c>
      <c r="R22" s="269">
        <f>IF('بيانات أولية وأسماء الطلاب'!B19&gt;0,1,0)</f>
        <v>0</v>
      </c>
      <c r="S22" s="105" t="str">
        <f t="shared" si="7"/>
        <v>0</v>
      </c>
      <c r="T22" s="270">
        <f t="shared" si="8"/>
        <v>0</v>
      </c>
      <c r="U22" s="105" t="str">
        <f t="shared" si="9"/>
        <v>0</v>
      </c>
      <c r="V22" s="270">
        <f t="shared" si="10"/>
        <v>0</v>
      </c>
      <c r="W22" s="105" t="str">
        <f t="shared" si="11"/>
        <v>0</v>
      </c>
      <c r="X22" s="270">
        <f t="shared" si="12"/>
        <v>0</v>
      </c>
      <c r="Y22" s="105" t="str">
        <f t="shared" si="13"/>
        <v>0</v>
      </c>
      <c r="Z22" s="270">
        <f t="shared" si="14"/>
        <v>0</v>
      </c>
      <c r="AA22" s="105" t="str">
        <f t="shared" si="15"/>
        <v>0</v>
      </c>
      <c r="AB22" s="270">
        <f t="shared" si="16"/>
        <v>0</v>
      </c>
      <c r="AC22" s="269">
        <f t="shared" si="0"/>
        <v>40</v>
      </c>
    </row>
    <row r="23" spans="1:29" ht="18">
      <c r="A23" s="64" t="str">
        <f>CONCATENATE('بيانات أولية وأسماء الطلاب'!A20)</f>
        <v>14</v>
      </c>
      <c r="B23" s="14" t="str">
        <f>CONCATENATE('بيانات أولية وأسماء الطلاب'!B20)</f>
        <v/>
      </c>
      <c r="C23" s="14" t="str">
        <f>CONCATENATE('بيانات أولية وأسماء الطلاب'!C20)</f>
        <v/>
      </c>
      <c r="D23" s="75"/>
      <c r="E23" s="75"/>
      <c r="F23" s="252">
        <f t="shared" si="1"/>
        <v>0</v>
      </c>
      <c r="G23" s="75"/>
      <c r="H23" s="252">
        <f t="shared" si="2"/>
        <v>0</v>
      </c>
      <c r="I23" s="75"/>
      <c r="J23" s="252">
        <f t="shared" si="3"/>
        <v>0</v>
      </c>
      <c r="K23" s="75"/>
      <c r="L23" s="252">
        <f t="shared" si="4"/>
        <v>0</v>
      </c>
      <c r="M23" s="75"/>
      <c r="N23" s="252">
        <f t="shared" si="5"/>
        <v>0</v>
      </c>
      <c r="O23" s="41">
        <f t="shared" si="17"/>
        <v>0</v>
      </c>
      <c r="Q23" s="269">
        <f t="shared" si="6"/>
        <v>0</v>
      </c>
      <c r="R23" s="269">
        <f>IF('بيانات أولية وأسماء الطلاب'!B20&gt;0,1,0)</f>
        <v>0</v>
      </c>
      <c r="S23" s="105" t="str">
        <f t="shared" si="7"/>
        <v>0</v>
      </c>
      <c r="T23" s="270">
        <f t="shared" si="8"/>
        <v>0</v>
      </c>
      <c r="U23" s="105" t="str">
        <f t="shared" si="9"/>
        <v>0</v>
      </c>
      <c r="V23" s="270">
        <f t="shared" si="10"/>
        <v>0</v>
      </c>
      <c r="W23" s="105" t="str">
        <f t="shared" si="11"/>
        <v>0</v>
      </c>
      <c r="X23" s="270">
        <f t="shared" si="12"/>
        <v>0</v>
      </c>
      <c r="Y23" s="105" t="str">
        <f t="shared" si="13"/>
        <v>0</v>
      </c>
      <c r="Z23" s="270">
        <f t="shared" si="14"/>
        <v>0</v>
      </c>
      <c r="AA23" s="105" t="str">
        <f t="shared" si="15"/>
        <v>0</v>
      </c>
      <c r="AB23" s="270">
        <f t="shared" si="16"/>
        <v>0</v>
      </c>
      <c r="AC23" s="269">
        <f t="shared" si="0"/>
        <v>40</v>
      </c>
    </row>
    <row r="24" spans="1:29" ht="18">
      <c r="A24" s="64" t="str">
        <f>CONCATENATE('بيانات أولية وأسماء الطلاب'!A21)</f>
        <v>15</v>
      </c>
      <c r="B24" s="14" t="str">
        <f>CONCATENATE('بيانات أولية وأسماء الطلاب'!B21)</f>
        <v/>
      </c>
      <c r="C24" s="14" t="str">
        <f>CONCATENATE('بيانات أولية وأسماء الطلاب'!C21)</f>
        <v/>
      </c>
      <c r="D24" s="75"/>
      <c r="E24" s="75"/>
      <c r="F24" s="252">
        <f t="shared" si="1"/>
        <v>0</v>
      </c>
      <c r="G24" s="75"/>
      <c r="H24" s="252">
        <f t="shared" si="2"/>
        <v>0</v>
      </c>
      <c r="I24" s="75"/>
      <c r="J24" s="252">
        <f t="shared" si="3"/>
        <v>0</v>
      </c>
      <c r="K24" s="75"/>
      <c r="L24" s="252">
        <f t="shared" si="4"/>
        <v>0</v>
      </c>
      <c r="M24" s="75"/>
      <c r="N24" s="252">
        <f t="shared" si="5"/>
        <v>0</v>
      </c>
      <c r="O24" s="41">
        <f t="shared" si="17"/>
        <v>0</v>
      </c>
      <c r="Q24" s="269">
        <f t="shared" si="6"/>
        <v>0</v>
      </c>
      <c r="R24" s="269">
        <f>IF('بيانات أولية وأسماء الطلاب'!B21&gt;0,1,0)</f>
        <v>0</v>
      </c>
      <c r="S24" s="105" t="str">
        <f t="shared" si="7"/>
        <v>0</v>
      </c>
      <c r="T24" s="270">
        <f t="shared" si="8"/>
        <v>0</v>
      </c>
      <c r="U24" s="105" t="str">
        <f t="shared" si="9"/>
        <v>0</v>
      </c>
      <c r="V24" s="270">
        <f t="shared" si="10"/>
        <v>0</v>
      </c>
      <c r="W24" s="105" t="str">
        <f t="shared" si="11"/>
        <v>0</v>
      </c>
      <c r="X24" s="270">
        <f t="shared" si="12"/>
        <v>0</v>
      </c>
      <c r="Y24" s="105" t="str">
        <f t="shared" si="13"/>
        <v>0</v>
      </c>
      <c r="Z24" s="270">
        <f t="shared" si="14"/>
        <v>0</v>
      </c>
      <c r="AA24" s="105" t="str">
        <f t="shared" si="15"/>
        <v>0</v>
      </c>
      <c r="AB24" s="270">
        <f t="shared" si="16"/>
        <v>0</v>
      </c>
      <c r="AC24" s="269">
        <f t="shared" si="0"/>
        <v>40</v>
      </c>
    </row>
    <row r="25" spans="1:29" ht="18">
      <c r="A25" s="64" t="str">
        <f>CONCATENATE('بيانات أولية وأسماء الطلاب'!A22)</f>
        <v>16</v>
      </c>
      <c r="B25" s="14" t="str">
        <f>CONCATENATE('بيانات أولية وأسماء الطلاب'!B22)</f>
        <v/>
      </c>
      <c r="C25" s="14" t="str">
        <f>CONCATENATE('بيانات أولية وأسماء الطلاب'!C22)</f>
        <v/>
      </c>
      <c r="D25" s="75"/>
      <c r="E25" s="75"/>
      <c r="F25" s="252">
        <f t="shared" si="1"/>
        <v>0</v>
      </c>
      <c r="G25" s="75"/>
      <c r="H25" s="252">
        <f t="shared" si="2"/>
        <v>0</v>
      </c>
      <c r="I25" s="75"/>
      <c r="J25" s="252">
        <f t="shared" si="3"/>
        <v>0</v>
      </c>
      <c r="K25" s="75"/>
      <c r="L25" s="252">
        <f t="shared" si="4"/>
        <v>0</v>
      </c>
      <c r="M25" s="75"/>
      <c r="N25" s="252">
        <f t="shared" si="5"/>
        <v>0</v>
      </c>
      <c r="O25" s="41">
        <f t="shared" si="17"/>
        <v>0</v>
      </c>
      <c r="Q25" s="269">
        <f t="shared" si="6"/>
        <v>0</v>
      </c>
      <c r="R25" s="269">
        <f>IF('بيانات أولية وأسماء الطلاب'!B22&gt;0,1,0)</f>
        <v>0</v>
      </c>
      <c r="S25" s="105" t="str">
        <f t="shared" si="7"/>
        <v>0</v>
      </c>
      <c r="T25" s="270">
        <f t="shared" si="8"/>
        <v>0</v>
      </c>
      <c r="U25" s="105" t="str">
        <f t="shared" si="9"/>
        <v>0</v>
      </c>
      <c r="V25" s="270">
        <f t="shared" si="10"/>
        <v>0</v>
      </c>
      <c r="W25" s="105" t="str">
        <f t="shared" si="11"/>
        <v>0</v>
      </c>
      <c r="X25" s="270">
        <f t="shared" si="12"/>
        <v>0</v>
      </c>
      <c r="Y25" s="105" t="str">
        <f t="shared" si="13"/>
        <v>0</v>
      </c>
      <c r="Z25" s="270">
        <f t="shared" si="14"/>
        <v>0</v>
      </c>
      <c r="AA25" s="105" t="str">
        <f t="shared" si="15"/>
        <v>0</v>
      </c>
      <c r="AB25" s="270">
        <f t="shared" si="16"/>
        <v>0</v>
      </c>
      <c r="AC25" s="269">
        <f t="shared" si="0"/>
        <v>40</v>
      </c>
    </row>
    <row r="26" spans="1:29" ht="18">
      <c r="A26" s="64" t="str">
        <f>CONCATENATE('بيانات أولية وأسماء الطلاب'!A23)</f>
        <v>17</v>
      </c>
      <c r="B26" s="14" t="str">
        <f>CONCATENATE('بيانات أولية وأسماء الطلاب'!B23)</f>
        <v/>
      </c>
      <c r="C26" s="14" t="str">
        <f>CONCATENATE('بيانات أولية وأسماء الطلاب'!C23)</f>
        <v/>
      </c>
      <c r="D26" s="75"/>
      <c r="E26" s="75"/>
      <c r="F26" s="252">
        <f t="shared" si="1"/>
        <v>0</v>
      </c>
      <c r="G26" s="75"/>
      <c r="H26" s="252">
        <f t="shared" si="2"/>
        <v>0</v>
      </c>
      <c r="I26" s="75"/>
      <c r="J26" s="252">
        <f t="shared" si="3"/>
        <v>0</v>
      </c>
      <c r="K26" s="75"/>
      <c r="L26" s="252">
        <f t="shared" si="4"/>
        <v>0</v>
      </c>
      <c r="M26" s="75"/>
      <c r="N26" s="252">
        <f t="shared" si="5"/>
        <v>0</v>
      </c>
      <c r="O26" s="41">
        <f t="shared" si="17"/>
        <v>0</v>
      </c>
      <c r="Q26" s="269">
        <f t="shared" si="6"/>
        <v>0</v>
      </c>
      <c r="R26" s="269">
        <f>IF('بيانات أولية وأسماء الطلاب'!B23&gt;0,1,0)</f>
        <v>0</v>
      </c>
      <c r="S26" s="105" t="str">
        <f t="shared" si="7"/>
        <v>0</v>
      </c>
      <c r="T26" s="270">
        <f t="shared" si="8"/>
        <v>0</v>
      </c>
      <c r="U26" s="105" t="str">
        <f t="shared" si="9"/>
        <v>0</v>
      </c>
      <c r="V26" s="270">
        <f t="shared" si="10"/>
        <v>0</v>
      </c>
      <c r="W26" s="105" t="str">
        <f t="shared" si="11"/>
        <v>0</v>
      </c>
      <c r="X26" s="270">
        <f t="shared" si="12"/>
        <v>0</v>
      </c>
      <c r="Y26" s="105" t="str">
        <f t="shared" si="13"/>
        <v>0</v>
      </c>
      <c r="Z26" s="270">
        <f t="shared" si="14"/>
        <v>0</v>
      </c>
      <c r="AA26" s="105" t="str">
        <f t="shared" si="15"/>
        <v>0</v>
      </c>
      <c r="AB26" s="270">
        <f t="shared" si="16"/>
        <v>0</v>
      </c>
      <c r="AC26" s="269">
        <f t="shared" si="0"/>
        <v>40</v>
      </c>
    </row>
    <row r="27" spans="1:29" ht="18">
      <c r="A27" s="64" t="str">
        <f>CONCATENATE('بيانات أولية وأسماء الطلاب'!A24)</f>
        <v>18</v>
      </c>
      <c r="B27" s="14" t="str">
        <f>CONCATENATE('بيانات أولية وأسماء الطلاب'!B24)</f>
        <v/>
      </c>
      <c r="C27" s="14" t="str">
        <f>CONCATENATE('بيانات أولية وأسماء الطلاب'!C24)</f>
        <v/>
      </c>
      <c r="D27" s="75"/>
      <c r="E27" s="75"/>
      <c r="F27" s="252">
        <f t="shared" si="1"/>
        <v>0</v>
      </c>
      <c r="G27" s="75"/>
      <c r="H27" s="252">
        <f t="shared" si="2"/>
        <v>0</v>
      </c>
      <c r="I27" s="75"/>
      <c r="J27" s="252">
        <f t="shared" si="3"/>
        <v>0</v>
      </c>
      <c r="K27" s="75"/>
      <c r="L27" s="252">
        <f t="shared" si="4"/>
        <v>0</v>
      </c>
      <c r="M27" s="75"/>
      <c r="N27" s="252">
        <f t="shared" si="5"/>
        <v>0</v>
      </c>
      <c r="O27" s="41">
        <f t="shared" si="17"/>
        <v>0</v>
      </c>
      <c r="Q27" s="269">
        <f t="shared" si="6"/>
        <v>0</v>
      </c>
      <c r="R27" s="269">
        <f>IF('بيانات أولية وأسماء الطلاب'!B24&gt;0,1,0)</f>
        <v>0</v>
      </c>
      <c r="S27" s="105" t="str">
        <f t="shared" si="7"/>
        <v>0</v>
      </c>
      <c r="T27" s="270">
        <f t="shared" si="8"/>
        <v>0</v>
      </c>
      <c r="U27" s="105" t="str">
        <f t="shared" si="9"/>
        <v>0</v>
      </c>
      <c r="V27" s="270">
        <f t="shared" si="10"/>
        <v>0</v>
      </c>
      <c r="W27" s="105" t="str">
        <f t="shared" si="11"/>
        <v>0</v>
      </c>
      <c r="X27" s="270">
        <f t="shared" si="12"/>
        <v>0</v>
      </c>
      <c r="Y27" s="105" t="str">
        <f t="shared" si="13"/>
        <v>0</v>
      </c>
      <c r="Z27" s="270">
        <f t="shared" si="14"/>
        <v>0</v>
      </c>
      <c r="AA27" s="105" t="str">
        <f t="shared" si="15"/>
        <v>0</v>
      </c>
      <c r="AB27" s="270">
        <f t="shared" si="16"/>
        <v>0</v>
      </c>
      <c r="AC27" s="269">
        <f t="shared" si="0"/>
        <v>40</v>
      </c>
    </row>
    <row r="28" spans="1:29" ht="18">
      <c r="A28" s="64" t="str">
        <f>CONCATENATE('بيانات أولية وأسماء الطلاب'!A25)</f>
        <v>19</v>
      </c>
      <c r="B28" s="14" t="str">
        <f>CONCATENATE('بيانات أولية وأسماء الطلاب'!B25)</f>
        <v/>
      </c>
      <c r="C28" s="14" t="str">
        <f>CONCATENATE('بيانات أولية وأسماء الطلاب'!C25)</f>
        <v/>
      </c>
      <c r="D28" s="75"/>
      <c r="E28" s="75"/>
      <c r="F28" s="252">
        <f t="shared" si="1"/>
        <v>0</v>
      </c>
      <c r="G28" s="75"/>
      <c r="H28" s="252">
        <f t="shared" si="2"/>
        <v>0</v>
      </c>
      <c r="I28" s="75"/>
      <c r="J28" s="252">
        <f t="shared" si="3"/>
        <v>0</v>
      </c>
      <c r="K28" s="75"/>
      <c r="L28" s="252">
        <f t="shared" si="4"/>
        <v>0</v>
      </c>
      <c r="M28" s="75"/>
      <c r="N28" s="252">
        <f t="shared" si="5"/>
        <v>0</v>
      </c>
      <c r="O28" s="41">
        <f t="shared" si="17"/>
        <v>0</v>
      </c>
      <c r="Q28" s="269">
        <f t="shared" si="6"/>
        <v>0</v>
      </c>
      <c r="R28" s="269">
        <f>IF('بيانات أولية وأسماء الطلاب'!B25&gt;0,1,0)</f>
        <v>0</v>
      </c>
      <c r="S28" s="105" t="str">
        <f t="shared" si="7"/>
        <v>0</v>
      </c>
      <c r="T28" s="270">
        <f t="shared" si="8"/>
        <v>0</v>
      </c>
      <c r="U28" s="105" t="str">
        <f t="shared" si="9"/>
        <v>0</v>
      </c>
      <c r="V28" s="270">
        <f t="shared" si="10"/>
        <v>0</v>
      </c>
      <c r="W28" s="105" t="str">
        <f t="shared" si="11"/>
        <v>0</v>
      </c>
      <c r="X28" s="270">
        <f t="shared" si="12"/>
        <v>0</v>
      </c>
      <c r="Y28" s="105" t="str">
        <f t="shared" si="13"/>
        <v>0</v>
      </c>
      <c r="Z28" s="270">
        <f t="shared" si="14"/>
        <v>0</v>
      </c>
      <c r="AA28" s="105" t="str">
        <f t="shared" si="15"/>
        <v>0</v>
      </c>
      <c r="AB28" s="270">
        <f t="shared" si="16"/>
        <v>0</v>
      </c>
      <c r="AC28" s="269">
        <f t="shared" si="0"/>
        <v>40</v>
      </c>
    </row>
    <row r="29" spans="1:29" ht="18">
      <c r="A29" s="64" t="str">
        <f>CONCATENATE('بيانات أولية وأسماء الطلاب'!A26)</f>
        <v>20</v>
      </c>
      <c r="B29" s="14" t="str">
        <f>CONCATENATE('بيانات أولية وأسماء الطلاب'!B26)</f>
        <v/>
      </c>
      <c r="C29" s="14" t="str">
        <f>CONCATENATE('بيانات أولية وأسماء الطلاب'!C26)</f>
        <v/>
      </c>
      <c r="D29" s="75"/>
      <c r="E29" s="75"/>
      <c r="F29" s="252">
        <f t="shared" si="1"/>
        <v>0</v>
      </c>
      <c r="G29" s="75"/>
      <c r="H29" s="252">
        <f t="shared" si="2"/>
        <v>0</v>
      </c>
      <c r="I29" s="75"/>
      <c r="J29" s="252">
        <f t="shared" si="3"/>
        <v>0</v>
      </c>
      <c r="K29" s="75"/>
      <c r="L29" s="252">
        <f t="shared" si="4"/>
        <v>0</v>
      </c>
      <c r="M29" s="75"/>
      <c r="N29" s="252">
        <f t="shared" si="5"/>
        <v>0</v>
      </c>
      <c r="O29" s="41">
        <f t="shared" si="17"/>
        <v>0</v>
      </c>
      <c r="Q29" s="269">
        <f t="shared" si="6"/>
        <v>0</v>
      </c>
      <c r="R29" s="269">
        <f>IF('بيانات أولية وأسماء الطلاب'!B26&gt;0,1,0)</f>
        <v>0</v>
      </c>
      <c r="S29" s="105" t="str">
        <f t="shared" si="7"/>
        <v>0</v>
      </c>
      <c r="T29" s="270">
        <f t="shared" si="8"/>
        <v>0</v>
      </c>
      <c r="U29" s="105" t="str">
        <f t="shared" si="9"/>
        <v>0</v>
      </c>
      <c r="V29" s="270">
        <f t="shared" si="10"/>
        <v>0</v>
      </c>
      <c r="W29" s="105" t="str">
        <f t="shared" si="11"/>
        <v>0</v>
      </c>
      <c r="X29" s="270">
        <f t="shared" si="12"/>
        <v>0</v>
      </c>
      <c r="Y29" s="105" t="str">
        <f t="shared" si="13"/>
        <v>0</v>
      </c>
      <c r="Z29" s="270">
        <f t="shared" si="14"/>
        <v>0</v>
      </c>
      <c r="AA29" s="105" t="str">
        <f t="shared" si="15"/>
        <v>0</v>
      </c>
      <c r="AB29" s="270">
        <f t="shared" si="16"/>
        <v>0</v>
      </c>
      <c r="AC29" s="269">
        <f t="shared" si="0"/>
        <v>40</v>
      </c>
    </row>
    <row r="30" spans="1:29" ht="18">
      <c r="A30" s="64" t="str">
        <f>CONCATENATE('بيانات أولية وأسماء الطلاب'!A27)</f>
        <v>21</v>
      </c>
      <c r="B30" s="14" t="str">
        <f>CONCATENATE('بيانات أولية وأسماء الطلاب'!B27)</f>
        <v/>
      </c>
      <c r="C30" s="14" t="str">
        <f>CONCATENATE('بيانات أولية وأسماء الطلاب'!C27)</f>
        <v/>
      </c>
      <c r="D30" s="75"/>
      <c r="E30" s="75"/>
      <c r="F30" s="252">
        <f t="shared" si="1"/>
        <v>0</v>
      </c>
      <c r="G30" s="75"/>
      <c r="H30" s="252">
        <f t="shared" si="2"/>
        <v>0</v>
      </c>
      <c r="I30" s="75"/>
      <c r="J30" s="252">
        <f t="shared" si="3"/>
        <v>0</v>
      </c>
      <c r="K30" s="75"/>
      <c r="L30" s="252">
        <f t="shared" si="4"/>
        <v>0</v>
      </c>
      <c r="M30" s="75"/>
      <c r="N30" s="252">
        <f t="shared" si="5"/>
        <v>0</v>
      </c>
      <c r="O30" s="41">
        <f t="shared" si="17"/>
        <v>0</v>
      </c>
      <c r="Q30" s="269">
        <f t="shared" si="6"/>
        <v>0</v>
      </c>
      <c r="R30" s="269">
        <f>IF('بيانات أولية وأسماء الطلاب'!B27&gt;0,1,0)</f>
        <v>0</v>
      </c>
      <c r="S30" s="105" t="str">
        <f t="shared" si="7"/>
        <v>0</v>
      </c>
      <c r="T30" s="270">
        <f t="shared" si="8"/>
        <v>0</v>
      </c>
      <c r="U30" s="105" t="str">
        <f t="shared" si="9"/>
        <v>0</v>
      </c>
      <c r="V30" s="270">
        <f t="shared" si="10"/>
        <v>0</v>
      </c>
      <c r="W30" s="105" t="str">
        <f t="shared" si="11"/>
        <v>0</v>
      </c>
      <c r="X30" s="270">
        <f t="shared" si="12"/>
        <v>0</v>
      </c>
      <c r="Y30" s="105" t="str">
        <f t="shared" si="13"/>
        <v>0</v>
      </c>
      <c r="Z30" s="270">
        <f t="shared" si="14"/>
        <v>0</v>
      </c>
      <c r="AA30" s="105" t="str">
        <f t="shared" si="15"/>
        <v>0</v>
      </c>
      <c r="AB30" s="270">
        <f t="shared" si="16"/>
        <v>0</v>
      </c>
      <c r="AC30" s="269">
        <f t="shared" si="0"/>
        <v>40</v>
      </c>
    </row>
    <row r="31" spans="1:29" ht="18">
      <c r="A31" s="64" t="str">
        <f>CONCATENATE('بيانات أولية وأسماء الطلاب'!A28)</f>
        <v>22</v>
      </c>
      <c r="B31" s="14" t="str">
        <f>CONCATENATE('بيانات أولية وأسماء الطلاب'!B28)</f>
        <v/>
      </c>
      <c r="C31" s="14" t="str">
        <f>CONCATENATE('بيانات أولية وأسماء الطلاب'!C28)</f>
        <v/>
      </c>
      <c r="D31" s="75"/>
      <c r="E31" s="75"/>
      <c r="F31" s="252">
        <f t="shared" si="1"/>
        <v>0</v>
      </c>
      <c r="G31" s="75"/>
      <c r="H31" s="252">
        <f t="shared" si="2"/>
        <v>0</v>
      </c>
      <c r="I31" s="75"/>
      <c r="J31" s="252">
        <f t="shared" si="3"/>
        <v>0</v>
      </c>
      <c r="K31" s="75"/>
      <c r="L31" s="252">
        <f t="shared" si="4"/>
        <v>0</v>
      </c>
      <c r="M31" s="75"/>
      <c r="N31" s="252">
        <f t="shared" si="5"/>
        <v>0</v>
      </c>
      <c r="O31" s="41">
        <f t="shared" si="17"/>
        <v>0</v>
      </c>
      <c r="Q31" s="269">
        <f t="shared" si="6"/>
        <v>0</v>
      </c>
      <c r="R31" s="269">
        <f>IF('بيانات أولية وأسماء الطلاب'!B28&gt;0,1,0)</f>
        <v>0</v>
      </c>
      <c r="S31" s="105" t="str">
        <f t="shared" si="7"/>
        <v>0</v>
      </c>
      <c r="T31" s="270">
        <f t="shared" si="8"/>
        <v>0</v>
      </c>
      <c r="U31" s="105" t="str">
        <f t="shared" si="9"/>
        <v>0</v>
      </c>
      <c r="V31" s="270">
        <f t="shared" si="10"/>
        <v>0</v>
      </c>
      <c r="W31" s="105" t="str">
        <f t="shared" si="11"/>
        <v>0</v>
      </c>
      <c r="X31" s="270">
        <f t="shared" si="12"/>
        <v>0</v>
      </c>
      <c r="Y31" s="105" t="str">
        <f t="shared" si="13"/>
        <v>0</v>
      </c>
      <c r="Z31" s="270">
        <f t="shared" si="14"/>
        <v>0</v>
      </c>
      <c r="AA31" s="105" t="str">
        <f t="shared" si="15"/>
        <v>0</v>
      </c>
      <c r="AB31" s="270">
        <f t="shared" si="16"/>
        <v>0</v>
      </c>
      <c r="AC31" s="269">
        <f t="shared" si="0"/>
        <v>40</v>
      </c>
    </row>
    <row r="32" spans="1:29" ht="18">
      <c r="A32" s="64" t="str">
        <f>CONCATENATE('بيانات أولية وأسماء الطلاب'!A29)</f>
        <v>23</v>
      </c>
      <c r="B32" s="14" t="str">
        <f>CONCATENATE('بيانات أولية وأسماء الطلاب'!B29)</f>
        <v/>
      </c>
      <c r="C32" s="14" t="str">
        <f>CONCATENATE('بيانات أولية وأسماء الطلاب'!C29)</f>
        <v/>
      </c>
      <c r="D32" s="75"/>
      <c r="E32" s="75"/>
      <c r="F32" s="252">
        <f t="shared" si="1"/>
        <v>0</v>
      </c>
      <c r="G32" s="75"/>
      <c r="H32" s="252">
        <f t="shared" si="2"/>
        <v>0</v>
      </c>
      <c r="I32" s="75"/>
      <c r="J32" s="252">
        <f t="shared" si="3"/>
        <v>0</v>
      </c>
      <c r="K32" s="75"/>
      <c r="L32" s="252">
        <f t="shared" si="4"/>
        <v>0</v>
      </c>
      <c r="M32" s="75"/>
      <c r="N32" s="252">
        <f t="shared" si="5"/>
        <v>0</v>
      </c>
      <c r="O32" s="41">
        <f t="shared" si="17"/>
        <v>0</v>
      </c>
      <c r="Q32" s="269">
        <f t="shared" si="6"/>
        <v>0</v>
      </c>
      <c r="R32" s="269">
        <f>IF('بيانات أولية وأسماء الطلاب'!B29&gt;0,1,0)</f>
        <v>0</v>
      </c>
      <c r="S32" s="105" t="str">
        <f t="shared" si="7"/>
        <v>0</v>
      </c>
      <c r="T32" s="270">
        <f t="shared" si="8"/>
        <v>0</v>
      </c>
      <c r="U32" s="105" t="str">
        <f t="shared" si="9"/>
        <v>0</v>
      </c>
      <c r="V32" s="270">
        <f t="shared" si="10"/>
        <v>0</v>
      </c>
      <c r="W32" s="105" t="str">
        <f t="shared" si="11"/>
        <v>0</v>
      </c>
      <c r="X32" s="270">
        <f t="shared" si="12"/>
        <v>0</v>
      </c>
      <c r="Y32" s="105" t="str">
        <f t="shared" si="13"/>
        <v>0</v>
      </c>
      <c r="Z32" s="270">
        <f t="shared" si="14"/>
        <v>0</v>
      </c>
      <c r="AA32" s="105" t="str">
        <f t="shared" si="15"/>
        <v>0</v>
      </c>
      <c r="AB32" s="270">
        <f t="shared" si="16"/>
        <v>0</v>
      </c>
      <c r="AC32" s="269">
        <f t="shared" si="0"/>
        <v>40</v>
      </c>
    </row>
    <row r="33" spans="1:29" ht="18">
      <c r="A33" s="64" t="str">
        <f>CONCATENATE('بيانات أولية وأسماء الطلاب'!A30)</f>
        <v>24</v>
      </c>
      <c r="B33" s="14" t="str">
        <f>CONCATENATE('بيانات أولية وأسماء الطلاب'!B30)</f>
        <v/>
      </c>
      <c r="C33" s="14" t="str">
        <f>CONCATENATE('بيانات أولية وأسماء الطلاب'!C30)</f>
        <v/>
      </c>
      <c r="D33" s="75"/>
      <c r="E33" s="75"/>
      <c r="F33" s="252">
        <f t="shared" si="1"/>
        <v>0</v>
      </c>
      <c r="G33" s="75"/>
      <c r="H33" s="252">
        <f t="shared" si="2"/>
        <v>0</v>
      </c>
      <c r="I33" s="75"/>
      <c r="J33" s="252">
        <f t="shared" si="3"/>
        <v>0</v>
      </c>
      <c r="K33" s="75"/>
      <c r="L33" s="252">
        <f t="shared" si="4"/>
        <v>0</v>
      </c>
      <c r="M33" s="75"/>
      <c r="N33" s="252">
        <f t="shared" si="5"/>
        <v>0</v>
      </c>
      <c r="O33" s="41">
        <f t="shared" si="17"/>
        <v>0</v>
      </c>
      <c r="Q33" s="269">
        <f t="shared" si="6"/>
        <v>0</v>
      </c>
      <c r="R33" s="269">
        <f>IF('بيانات أولية وأسماء الطلاب'!B30&gt;0,1,0)</f>
        <v>0</v>
      </c>
      <c r="S33" s="105" t="str">
        <f t="shared" si="7"/>
        <v>0</v>
      </c>
      <c r="T33" s="270">
        <f t="shared" si="8"/>
        <v>0</v>
      </c>
      <c r="U33" s="105" t="str">
        <f t="shared" si="9"/>
        <v>0</v>
      </c>
      <c r="V33" s="270">
        <f t="shared" si="10"/>
        <v>0</v>
      </c>
      <c r="W33" s="105" t="str">
        <f t="shared" si="11"/>
        <v>0</v>
      </c>
      <c r="X33" s="270">
        <f t="shared" si="12"/>
        <v>0</v>
      </c>
      <c r="Y33" s="105" t="str">
        <f t="shared" si="13"/>
        <v>0</v>
      </c>
      <c r="Z33" s="270">
        <f t="shared" si="14"/>
        <v>0</v>
      </c>
      <c r="AA33" s="105" t="str">
        <f t="shared" si="15"/>
        <v>0</v>
      </c>
      <c r="AB33" s="270">
        <f t="shared" si="16"/>
        <v>0</v>
      </c>
      <c r="AC33" s="269">
        <f t="shared" si="0"/>
        <v>40</v>
      </c>
    </row>
    <row r="34" spans="1:29" ht="18">
      <c r="A34" s="64" t="str">
        <f>CONCATENATE('بيانات أولية وأسماء الطلاب'!A31)</f>
        <v>25</v>
      </c>
      <c r="B34" s="14" t="str">
        <f>CONCATENATE('بيانات أولية وأسماء الطلاب'!B31)</f>
        <v/>
      </c>
      <c r="C34" s="14" t="str">
        <f>CONCATENATE('بيانات أولية وأسماء الطلاب'!C31)</f>
        <v/>
      </c>
      <c r="D34" s="75"/>
      <c r="E34" s="75"/>
      <c r="F34" s="252">
        <f t="shared" si="1"/>
        <v>0</v>
      </c>
      <c r="G34" s="75"/>
      <c r="H34" s="252">
        <f t="shared" si="2"/>
        <v>0</v>
      </c>
      <c r="I34" s="75"/>
      <c r="J34" s="252">
        <f t="shared" si="3"/>
        <v>0</v>
      </c>
      <c r="K34" s="75"/>
      <c r="L34" s="252">
        <f t="shared" si="4"/>
        <v>0</v>
      </c>
      <c r="M34" s="75"/>
      <c r="N34" s="252">
        <f t="shared" si="5"/>
        <v>0</v>
      </c>
      <c r="O34" s="41">
        <f t="shared" si="17"/>
        <v>0</v>
      </c>
      <c r="Q34" s="269">
        <f t="shared" si="6"/>
        <v>0</v>
      </c>
      <c r="R34" s="269">
        <f>IF('بيانات أولية وأسماء الطلاب'!B31&gt;0,1,0)</f>
        <v>0</v>
      </c>
      <c r="S34" s="105" t="str">
        <f t="shared" si="7"/>
        <v>0</v>
      </c>
      <c r="T34" s="270">
        <f t="shared" si="8"/>
        <v>0</v>
      </c>
      <c r="U34" s="105" t="str">
        <f t="shared" si="9"/>
        <v>0</v>
      </c>
      <c r="V34" s="270">
        <f t="shared" si="10"/>
        <v>0</v>
      </c>
      <c r="W34" s="105" t="str">
        <f t="shared" si="11"/>
        <v>0</v>
      </c>
      <c r="X34" s="270">
        <f t="shared" si="12"/>
        <v>0</v>
      </c>
      <c r="Y34" s="105" t="str">
        <f t="shared" si="13"/>
        <v>0</v>
      </c>
      <c r="Z34" s="270">
        <f t="shared" si="14"/>
        <v>0</v>
      </c>
      <c r="AA34" s="105" t="str">
        <f t="shared" si="15"/>
        <v>0</v>
      </c>
      <c r="AB34" s="270">
        <f t="shared" si="16"/>
        <v>0</v>
      </c>
      <c r="AC34" s="269">
        <f t="shared" si="0"/>
        <v>40</v>
      </c>
    </row>
    <row r="35" spans="1:29" ht="18">
      <c r="A35" s="64" t="str">
        <f>CONCATENATE('بيانات أولية وأسماء الطلاب'!A32)</f>
        <v>26</v>
      </c>
      <c r="B35" s="14" t="str">
        <f>CONCATENATE('بيانات أولية وأسماء الطلاب'!B32)</f>
        <v/>
      </c>
      <c r="C35" s="14" t="str">
        <f>CONCATENATE('بيانات أولية وأسماء الطلاب'!C32)</f>
        <v/>
      </c>
      <c r="D35" s="75"/>
      <c r="E35" s="75"/>
      <c r="F35" s="252">
        <f t="shared" si="1"/>
        <v>0</v>
      </c>
      <c r="G35" s="75"/>
      <c r="H35" s="252">
        <f t="shared" si="2"/>
        <v>0</v>
      </c>
      <c r="I35" s="75"/>
      <c r="J35" s="252">
        <f t="shared" si="3"/>
        <v>0</v>
      </c>
      <c r="K35" s="75"/>
      <c r="L35" s="252">
        <f t="shared" si="4"/>
        <v>0</v>
      </c>
      <c r="M35" s="75"/>
      <c r="N35" s="252">
        <f t="shared" si="5"/>
        <v>0</v>
      </c>
      <c r="O35" s="41">
        <f t="shared" si="17"/>
        <v>0</v>
      </c>
      <c r="Q35" s="269">
        <f t="shared" si="6"/>
        <v>0</v>
      </c>
      <c r="R35" s="269">
        <f>IF('بيانات أولية وأسماء الطلاب'!B32&gt;0,1,0)</f>
        <v>0</v>
      </c>
      <c r="S35" s="105" t="str">
        <f t="shared" si="7"/>
        <v>0</v>
      </c>
      <c r="T35" s="270">
        <f t="shared" si="8"/>
        <v>0</v>
      </c>
      <c r="U35" s="105" t="str">
        <f t="shared" si="9"/>
        <v>0</v>
      </c>
      <c r="V35" s="270">
        <f t="shared" si="10"/>
        <v>0</v>
      </c>
      <c r="W35" s="105" t="str">
        <f t="shared" si="11"/>
        <v>0</v>
      </c>
      <c r="X35" s="270">
        <f t="shared" si="12"/>
        <v>0</v>
      </c>
      <c r="Y35" s="105" t="str">
        <f t="shared" si="13"/>
        <v>0</v>
      </c>
      <c r="Z35" s="270">
        <f t="shared" si="14"/>
        <v>0</v>
      </c>
      <c r="AA35" s="105" t="str">
        <f t="shared" si="15"/>
        <v>0</v>
      </c>
      <c r="AB35" s="270">
        <f t="shared" si="16"/>
        <v>0</v>
      </c>
      <c r="AC35" s="269">
        <f t="shared" si="0"/>
        <v>40</v>
      </c>
    </row>
    <row r="36" spans="1:29" ht="18">
      <c r="A36" s="64" t="str">
        <f>CONCATENATE('بيانات أولية وأسماء الطلاب'!A33)</f>
        <v>27</v>
      </c>
      <c r="B36" s="14" t="str">
        <f>CONCATENATE('بيانات أولية وأسماء الطلاب'!B33)</f>
        <v/>
      </c>
      <c r="C36" s="14" t="str">
        <f>CONCATENATE('بيانات أولية وأسماء الطلاب'!C33)</f>
        <v/>
      </c>
      <c r="D36" s="75"/>
      <c r="E36" s="75"/>
      <c r="F36" s="252">
        <f t="shared" si="1"/>
        <v>0</v>
      </c>
      <c r="G36" s="75"/>
      <c r="H36" s="252">
        <f t="shared" si="2"/>
        <v>0</v>
      </c>
      <c r="I36" s="75"/>
      <c r="J36" s="252">
        <f t="shared" si="3"/>
        <v>0</v>
      </c>
      <c r="K36" s="75"/>
      <c r="L36" s="252">
        <f t="shared" si="4"/>
        <v>0</v>
      </c>
      <c r="M36" s="75"/>
      <c r="N36" s="252">
        <f t="shared" si="5"/>
        <v>0</v>
      </c>
      <c r="O36" s="41">
        <f t="shared" si="17"/>
        <v>0</v>
      </c>
      <c r="Q36" s="269">
        <f t="shared" si="6"/>
        <v>0</v>
      </c>
      <c r="R36" s="269">
        <f>IF('بيانات أولية وأسماء الطلاب'!B33&gt;0,1,0)</f>
        <v>0</v>
      </c>
      <c r="S36" s="105" t="str">
        <f t="shared" si="7"/>
        <v>0</v>
      </c>
      <c r="T36" s="270">
        <f t="shared" si="8"/>
        <v>0</v>
      </c>
      <c r="U36" s="105" t="str">
        <f t="shared" si="9"/>
        <v>0</v>
      </c>
      <c r="V36" s="270">
        <f t="shared" si="10"/>
        <v>0</v>
      </c>
      <c r="W36" s="105" t="str">
        <f t="shared" si="11"/>
        <v>0</v>
      </c>
      <c r="X36" s="270">
        <f t="shared" si="12"/>
        <v>0</v>
      </c>
      <c r="Y36" s="105" t="str">
        <f t="shared" si="13"/>
        <v>0</v>
      </c>
      <c r="Z36" s="270">
        <f t="shared" si="14"/>
        <v>0</v>
      </c>
      <c r="AA36" s="105" t="str">
        <f t="shared" si="15"/>
        <v>0</v>
      </c>
      <c r="AB36" s="270">
        <f t="shared" si="16"/>
        <v>0</v>
      </c>
      <c r="AC36" s="269">
        <f t="shared" si="0"/>
        <v>40</v>
      </c>
    </row>
    <row r="37" spans="1:29" ht="18">
      <c r="A37" s="64" t="str">
        <f>CONCATENATE('بيانات أولية وأسماء الطلاب'!A34)</f>
        <v>28</v>
      </c>
      <c r="B37" s="14" t="str">
        <f>CONCATENATE('بيانات أولية وأسماء الطلاب'!B34)</f>
        <v/>
      </c>
      <c r="C37" s="14" t="str">
        <f>CONCATENATE('بيانات أولية وأسماء الطلاب'!C34)</f>
        <v/>
      </c>
      <c r="D37" s="75"/>
      <c r="E37" s="75"/>
      <c r="F37" s="252">
        <f t="shared" si="1"/>
        <v>0</v>
      </c>
      <c r="G37" s="75"/>
      <c r="H37" s="252">
        <f t="shared" si="2"/>
        <v>0</v>
      </c>
      <c r="I37" s="75"/>
      <c r="J37" s="252">
        <f t="shared" si="3"/>
        <v>0</v>
      </c>
      <c r="K37" s="75"/>
      <c r="L37" s="252">
        <f t="shared" si="4"/>
        <v>0</v>
      </c>
      <c r="M37" s="75"/>
      <c r="N37" s="252">
        <f t="shared" si="5"/>
        <v>0</v>
      </c>
      <c r="O37" s="41">
        <f t="shared" si="17"/>
        <v>0</v>
      </c>
      <c r="Q37" s="269">
        <f t="shared" si="6"/>
        <v>0</v>
      </c>
      <c r="R37" s="269">
        <f>IF('بيانات أولية وأسماء الطلاب'!B34&gt;0,1,0)</f>
        <v>0</v>
      </c>
      <c r="S37" s="105" t="str">
        <f t="shared" si="7"/>
        <v>0</v>
      </c>
      <c r="T37" s="270">
        <f t="shared" si="8"/>
        <v>0</v>
      </c>
      <c r="U37" s="105" t="str">
        <f t="shared" si="9"/>
        <v>0</v>
      </c>
      <c r="V37" s="270">
        <f t="shared" si="10"/>
        <v>0</v>
      </c>
      <c r="W37" s="105" t="str">
        <f t="shared" si="11"/>
        <v>0</v>
      </c>
      <c r="X37" s="270">
        <f t="shared" si="12"/>
        <v>0</v>
      </c>
      <c r="Y37" s="105" t="str">
        <f t="shared" si="13"/>
        <v>0</v>
      </c>
      <c r="Z37" s="270">
        <f t="shared" si="14"/>
        <v>0</v>
      </c>
      <c r="AA37" s="105" t="str">
        <f t="shared" si="15"/>
        <v>0</v>
      </c>
      <c r="AB37" s="270">
        <f t="shared" si="16"/>
        <v>0</v>
      </c>
      <c r="AC37" s="269">
        <f t="shared" si="0"/>
        <v>40</v>
      </c>
    </row>
    <row r="38" spans="1:29" ht="18">
      <c r="A38" s="64" t="str">
        <f>CONCATENATE('بيانات أولية وأسماء الطلاب'!A35)</f>
        <v>29</v>
      </c>
      <c r="B38" s="14" t="str">
        <f>CONCATENATE('بيانات أولية وأسماء الطلاب'!B35)</f>
        <v/>
      </c>
      <c r="C38" s="14" t="str">
        <f>CONCATENATE('بيانات أولية وأسماء الطلاب'!C35)</f>
        <v/>
      </c>
      <c r="D38" s="75"/>
      <c r="E38" s="75"/>
      <c r="F38" s="252">
        <f t="shared" si="1"/>
        <v>0</v>
      </c>
      <c r="G38" s="75"/>
      <c r="H38" s="252">
        <f t="shared" si="2"/>
        <v>0</v>
      </c>
      <c r="I38" s="75"/>
      <c r="J38" s="252">
        <f t="shared" si="3"/>
        <v>0</v>
      </c>
      <c r="K38" s="75"/>
      <c r="L38" s="252">
        <f t="shared" si="4"/>
        <v>0</v>
      </c>
      <c r="M38" s="75"/>
      <c r="N38" s="252">
        <f t="shared" si="5"/>
        <v>0</v>
      </c>
      <c r="O38" s="41">
        <f t="shared" si="17"/>
        <v>0</v>
      </c>
      <c r="Q38" s="269">
        <f t="shared" si="6"/>
        <v>0</v>
      </c>
      <c r="R38" s="269">
        <f>IF('بيانات أولية وأسماء الطلاب'!B35&gt;0,1,0)</f>
        <v>0</v>
      </c>
      <c r="S38" s="105" t="str">
        <f t="shared" si="7"/>
        <v>0</v>
      </c>
      <c r="T38" s="270">
        <f t="shared" si="8"/>
        <v>0</v>
      </c>
      <c r="U38" s="105" t="str">
        <f t="shared" si="9"/>
        <v>0</v>
      </c>
      <c r="V38" s="270">
        <f t="shared" si="10"/>
        <v>0</v>
      </c>
      <c r="W38" s="105" t="str">
        <f t="shared" si="11"/>
        <v>0</v>
      </c>
      <c r="X38" s="270">
        <f t="shared" si="12"/>
        <v>0</v>
      </c>
      <c r="Y38" s="105" t="str">
        <f t="shared" si="13"/>
        <v>0</v>
      </c>
      <c r="Z38" s="270">
        <f t="shared" si="14"/>
        <v>0</v>
      </c>
      <c r="AA38" s="105" t="str">
        <f t="shared" si="15"/>
        <v>0</v>
      </c>
      <c r="AB38" s="270">
        <f t="shared" si="16"/>
        <v>0</v>
      </c>
      <c r="AC38" s="269">
        <f t="shared" si="0"/>
        <v>40</v>
      </c>
    </row>
    <row r="39" spans="1:29" ht="18">
      <c r="A39" s="64" t="str">
        <f>CONCATENATE('بيانات أولية وأسماء الطلاب'!A36)</f>
        <v>30</v>
      </c>
      <c r="B39" s="14" t="str">
        <f>CONCATENATE('بيانات أولية وأسماء الطلاب'!B36)</f>
        <v/>
      </c>
      <c r="C39" s="14" t="str">
        <f>CONCATENATE('بيانات أولية وأسماء الطلاب'!C36)</f>
        <v/>
      </c>
      <c r="D39" s="75"/>
      <c r="E39" s="75"/>
      <c r="F39" s="252">
        <f t="shared" si="1"/>
        <v>0</v>
      </c>
      <c r="G39" s="75"/>
      <c r="H39" s="252">
        <f t="shared" si="2"/>
        <v>0</v>
      </c>
      <c r="I39" s="75"/>
      <c r="J39" s="252">
        <f t="shared" si="3"/>
        <v>0</v>
      </c>
      <c r="K39" s="75"/>
      <c r="L39" s="252">
        <f t="shared" si="4"/>
        <v>0</v>
      </c>
      <c r="M39" s="75"/>
      <c r="N39" s="252">
        <f t="shared" si="5"/>
        <v>0</v>
      </c>
      <c r="O39" s="41">
        <f t="shared" si="17"/>
        <v>0</v>
      </c>
      <c r="Q39" s="269">
        <f t="shared" si="6"/>
        <v>0</v>
      </c>
      <c r="R39" s="269">
        <f>IF('بيانات أولية وأسماء الطلاب'!B36&gt;0,1,0)</f>
        <v>0</v>
      </c>
      <c r="S39" s="105" t="str">
        <f t="shared" si="7"/>
        <v>0</v>
      </c>
      <c r="T39" s="270">
        <f t="shared" si="8"/>
        <v>0</v>
      </c>
      <c r="U39" s="105" t="str">
        <f t="shared" si="9"/>
        <v>0</v>
      </c>
      <c r="V39" s="270">
        <f t="shared" si="10"/>
        <v>0</v>
      </c>
      <c r="W39" s="105" t="str">
        <f t="shared" si="11"/>
        <v>0</v>
      </c>
      <c r="X39" s="270">
        <f t="shared" si="12"/>
        <v>0</v>
      </c>
      <c r="Y39" s="105" t="str">
        <f t="shared" si="13"/>
        <v>0</v>
      </c>
      <c r="Z39" s="270">
        <f t="shared" si="14"/>
        <v>0</v>
      </c>
      <c r="AA39" s="105" t="str">
        <f t="shared" si="15"/>
        <v>0</v>
      </c>
      <c r="AB39" s="270">
        <f t="shared" si="16"/>
        <v>0</v>
      </c>
      <c r="AC39" s="269">
        <f t="shared" si="0"/>
        <v>40</v>
      </c>
    </row>
    <row r="40" spans="1:29" ht="18">
      <c r="A40" s="64" t="str">
        <f>CONCATENATE('بيانات أولية وأسماء الطلاب'!A37)</f>
        <v>31</v>
      </c>
      <c r="B40" s="14" t="str">
        <f>CONCATENATE('بيانات أولية وأسماء الطلاب'!B37)</f>
        <v/>
      </c>
      <c r="C40" s="14" t="str">
        <f>CONCATENATE('بيانات أولية وأسماء الطلاب'!C37)</f>
        <v/>
      </c>
      <c r="D40" s="75"/>
      <c r="E40" s="75"/>
      <c r="F40" s="252">
        <f t="shared" si="1"/>
        <v>0</v>
      </c>
      <c r="G40" s="75"/>
      <c r="H40" s="252">
        <f t="shared" si="2"/>
        <v>0</v>
      </c>
      <c r="I40" s="75"/>
      <c r="J40" s="252">
        <f t="shared" si="3"/>
        <v>0</v>
      </c>
      <c r="K40" s="75"/>
      <c r="L40" s="252">
        <f t="shared" si="4"/>
        <v>0</v>
      </c>
      <c r="M40" s="75"/>
      <c r="N40" s="252">
        <f t="shared" si="5"/>
        <v>0</v>
      </c>
      <c r="O40" s="41">
        <f t="shared" si="17"/>
        <v>0</v>
      </c>
      <c r="Q40" s="269">
        <f t="shared" si="6"/>
        <v>0</v>
      </c>
      <c r="R40" s="269">
        <f>IF('بيانات أولية وأسماء الطلاب'!B37&gt;0,1,0)</f>
        <v>0</v>
      </c>
      <c r="S40" s="105" t="str">
        <f t="shared" si="7"/>
        <v>0</v>
      </c>
      <c r="T40" s="270">
        <f t="shared" si="8"/>
        <v>0</v>
      </c>
      <c r="U40" s="105" t="str">
        <f t="shared" si="9"/>
        <v>0</v>
      </c>
      <c r="V40" s="270">
        <f t="shared" si="10"/>
        <v>0</v>
      </c>
      <c r="W40" s="105" t="str">
        <f t="shared" si="11"/>
        <v>0</v>
      </c>
      <c r="X40" s="270">
        <f t="shared" si="12"/>
        <v>0</v>
      </c>
      <c r="Y40" s="105" t="str">
        <f t="shared" si="13"/>
        <v>0</v>
      </c>
      <c r="Z40" s="270">
        <f t="shared" si="14"/>
        <v>0</v>
      </c>
      <c r="AA40" s="105" t="str">
        <f t="shared" si="15"/>
        <v>0</v>
      </c>
      <c r="AB40" s="270">
        <f t="shared" si="16"/>
        <v>0</v>
      </c>
      <c r="AC40" s="269">
        <f t="shared" si="0"/>
        <v>40</v>
      </c>
    </row>
    <row r="41" spans="1:29" ht="18">
      <c r="A41" s="64" t="str">
        <f>CONCATENATE('بيانات أولية وأسماء الطلاب'!A38)</f>
        <v>32</v>
      </c>
      <c r="B41" s="14" t="str">
        <f>CONCATENATE('بيانات أولية وأسماء الطلاب'!B38)</f>
        <v/>
      </c>
      <c r="C41" s="14" t="str">
        <f>CONCATENATE('بيانات أولية وأسماء الطلاب'!C38)</f>
        <v/>
      </c>
      <c r="D41" s="75"/>
      <c r="E41" s="75"/>
      <c r="F41" s="252">
        <f t="shared" si="1"/>
        <v>0</v>
      </c>
      <c r="G41" s="75"/>
      <c r="H41" s="252">
        <f t="shared" si="2"/>
        <v>0</v>
      </c>
      <c r="I41" s="75"/>
      <c r="J41" s="252">
        <f t="shared" si="3"/>
        <v>0</v>
      </c>
      <c r="K41" s="75"/>
      <c r="L41" s="252">
        <f t="shared" si="4"/>
        <v>0</v>
      </c>
      <c r="M41" s="75"/>
      <c r="N41" s="252">
        <f t="shared" si="5"/>
        <v>0</v>
      </c>
      <c r="O41" s="41">
        <f t="shared" si="17"/>
        <v>0</v>
      </c>
      <c r="Q41" s="269">
        <f t="shared" si="6"/>
        <v>0</v>
      </c>
      <c r="R41" s="269">
        <f>IF('بيانات أولية وأسماء الطلاب'!B38&gt;0,1,0)</f>
        <v>0</v>
      </c>
      <c r="S41" s="105" t="str">
        <f t="shared" si="7"/>
        <v>0</v>
      </c>
      <c r="T41" s="270">
        <f t="shared" si="8"/>
        <v>0</v>
      </c>
      <c r="U41" s="105" t="str">
        <f t="shared" si="9"/>
        <v>0</v>
      </c>
      <c r="V41" s="270">
        <f t="shared" si="10"/>
        <v>0</v>
      </c>
      <c r="W41" s="105" t="str">
        <f t="shared" si="11"/>
        <v>0</v>
      </c>
      <c r="X41" s="270">
        <f t="shared" si="12"/>
        <v>0</v>
      </c>
      <c r="Y41" s="105" t="str">
        <f t="shared" si="13"/>
        <v>0</v>
      </c>
      <c r="Z41" s="270">
        <f t="shared" si="14"/>
        <v>0</v>
      </c>
      <c r="AA41" s="105" t="str">
        <f t="shared" si="15"/>
        <v>0</v>
      </c>
      <c r="AB41" s="270">
        <f t="shared" si="16"/>
        <v>0</v>
      </c>
      <c r="AC41" s="269">
        <f t="shared" si="0"/>
        <v>40</v>
      </c>
    </row>
    <row r="42" spans="1:29" ht="18">
      <c r="A42" s="64" t="str">
        <f>CONCATENATE('بيانات أولية وأسماء الطلاب'!A39)</f>
        <v>33</v>
      </c>
      <c r="B42" s="14" t="str">
        <f>CONCATENATE('بيانات أولية وأسماء الطلاب'!B39)</f>
        <v/>
      </c>
      <c r="C42" s="14" t="str">
        <f>CONCATENATE('بيانات أولية وأسماء الطلاب'!C39)</f>
        <v/>
      </c>
      <c r="D42" s="75"/>
      <c r="E42" s="75"/>
      <c r="F42" s="252">
        <f t="shared" si="1"/>
        <v>0</v>
      </c>
      <c r="G42" s="75"/>
      <c r="H42" s="252">
        <f t="shared" si="2"/>
        <v>0</v>
      </c>
      <c r="I42" s="75"/>
      <c r="J42" s="252">
        <f t="shared" si="3"/>
        <v>0</v>
      </c>
      <c r="K42" s="75"/>
      <c r="L42" s="252">
        <f t="shared" si="4"/>
        <v>0</v>
      </c>
      <c r="M42" s="75"/>
      <c r="N42" s="252">
        <f t="shared" si="5"/>
        <v>0</v>
      </c>
      <c r="O42" s="41">
        <f t="shared" si="17"/>
        <v>0</v>
      </c>
      <c r="Q42" s="269">
        <f t="shared" si="6"/>
        <v>0</v>
      </c>
      <c r="R42" s="269">
        <f>IF('بيانات أولية وأسماء الطلاب'!B39&gt;0,1,0)</f>
        <v>0</v>
      </c>
      <c r="S42" s="105" t="str">
        <f t="shared" si="7"/>
        <v>0</v>
      </c>
      <c r="T42" s="270">
        <f t="shared" si="8"/>
        <v>0</v>
      </c>
      <c r="U42" s="105" t="str">
        <f t="shared" si="9"/>
        <v>0</v>
      </c>
      <c r="V42" s="270">
        <f t="shared" si="10"/>
        <v>0</v>
      </c>
      <c r="W42" s="105" t="str">
        <f t="shared" si="11"/>
        <v>0</v>
      </c>
      <c r="X42" s="270">
        <f t="shared" si="12"/>
        <v>0</v>
      </c>
      <c r="Y42" s="105" t="str">
        <f t="shared" si="13"/>
        <v>0</v>
      </c>
      <c r="Z42" s="270">
        <f t="shared" si="14"/>
        <v>0</v>
      </c>
      <c r="AA42" s="105" t="str">
        <f t="shared" si="15"/>
        <v>0</v>
      </c>
      <c r="AB42" s="270">
        <f t="shared" si="16"/>
        <v>0</v>
      </c>
      <c r="AC42" s="269">
        <f t="shared" si="0"/>
        <v>40</v>
      </c>
    </row>
    <row r="43" spans="1:29" ht="18">
      <c r="A43" s="64" t="str">
        <f>CONCATENATE('بيانات أولية وأسماء الطلاب'!A40)</f>
        <v>34</v>
      </c>
      <c r="B43" s="14" t="str">
        <f>CONCATENATE('بيانات أولية وأسماء الطلاب'!B40)</f>
        <v/>
      </c>
      <c r="C43" s="14" t="str">
        <f>CONCATENATE('بيانات أولية وأسماء الطلاب'!C40)</f>
        <v/>
      </c>
      <c r="D43" s="75"/>
      <c r="E43" s="75"/>
      <c r="F43" s="252">
        <f t="shared" si="1"/>
        <v>0</v>
      </c>
      <c r="G43" s="75"/>
      <c r="H43" s="252">
        <f t="shared" si="2"/>
        <v>0</v>
      </c>
      <c r="I43" s="75"/>
      <c r="J43" s="252">
        <f t="shared" si="3"/>
        <v>0</v>
      </c>
      <c r="K43" s="75"/>
      <c r="L43" s="252">
        <f t="shared" si="4"/>
        <v>0</v>
      </c>
      <c r="M43" s="75"/>
      <c r="N43" s="252">
        <f t="shared" si="5"/>
        <v>0</v>
      </c>
      <c r="O43" s="41">
        <f t="shared" si="17"/>
        <v>0</v>
      </c>
      <c r="Q43" s="269">
        <f t="shared" si="6"/>
        <v>0</v>
      </c>
      <c r="R43" s="269">
        <f>IF('بيانات أولية وأسماء الطلاب'!B40&gt;0,1,0)</f>
        <v>0</v>
      </c>
      <c r="S43" s="105" t="str">
        <f t="shared" si="7"/>
        <v>0</v>
      </c>
      <c r="T43" s="270">
        <f t="shared" si="8"/>
        <v>0</v>
      </c>
      <c r="U43" s="105" t="str">
        <f t="shared" si="9"/>
        <v>0</v>
      </c>
      <c r="V43" s="270">
        <f t="shared" si="10"/>
        <v>0</v>
      </c>
      <c r="W43" s="105" t="str">
        <f t="shared" si="11"/>
        <v>0</v>
      </c>
      <c r="X43" s="270">
        <f t="shared" si="12"/>
        <v>0</v>
      </c>
      <c r="Y43" s="105" t="str">
        <f t="shared" si="13"/>
        <v>0</v>
      </c>
      <c r="Z43" s="270">
        <f t="shared" si="14"/>
        <v>0</v>
      </c>
      <c r="AA43" s="105" t="str">
        <f t="shared" si="15"/>
        <v>0</v>
      </c>
      <c r="AB43" s="270">
        <f t="shared" si="16"/>
        <v>0</v>
      </c>
      <c r="AC43" s="269">
        <f t="shared" si="0"/>
        <v>40</v>
      </c>
    </row>
    <row r="44" spans="1:29" ht="18.75" thickBot="1">
      <c r="A44" s="65" t="str">
        <f>CONCATENATE('بيانات أولية وأسماء الطلاب'!A41)</f>
        <v>35</v>
      </c>
      <c r="B44" s="16" t="str">
        <f>CONCATENATE('بيانات أولية وأسماء الطلاب'!B41)</f>
        <v/>
      </c>
      <c r="C44" s="16" t="str">
        <f>CONCATENATE('بيانات أولية وأسماء الطلاب'!C41)</f>
        <v/>
      </c>
      <c r="D44" s="77"/>
      <c r="E44" s="77"/>
      <c r="F44" s="253">
        <f t="shared" si="1"/>
        <v>0</v>
      </c>
      <c r="G44" s="77"/>
      <c r="H44" s="253">
        <f t="shared" si="2"/>
        <v>0</v>
      </c>
      <c r="I44" s="77"/>
      <c r="J44" s="253">
        <f t="shared" si="3"/>
        <v>0</v>
      </c>
      <c r="K44" s="77"/>
      <c r="L44" s="253">
        <f t="shared" si="4"/>
        <v>0</v>
      </c>
      <c r="M44" s="77"/>
      <c r="N44" s="253">
        <f t="shared" si="5"/>
        <v>0</v>
      </c>
      <c r="O44" s="42">
        <f t="shared" si="17"/>
        <v>0</v>
      </c>
      <c r="Q44" s="269">
        <f t="shared" si="6"/>
        <v>0</v>
      </c>
      <c r="R44" s="269">
        <f>IF('بيانات أولية وأسماء الطلاب'!B41&gt;0,1,0)</f>
        <v>0</v>
      </c>
      <c r="S44" s="105" t="str">
        <f t="shared" si="7"/>
        <v>0</v>
      </c>
      <c r="T44" s="270">
        <f t="shared" si="8"/>
        <v>0</v>
      </c>
      <c r="U44" s="105" t="str">
        <f t="shared" si="9"/>
        <v>0</v>
      </c>
      <c r="V44" s="270">
        <f t="shared" si="10"/>
        <v>0</v>
      </c>
      <c r="W44" s="105" t="str">
        <f t="shared" si="11"/>
        <v>0</v>
      </c>
      <c r="X44" s="270">
        <f t="shared" si="12"/>
        <v>0</v>
      </c>
      <c r="Y44" s="105" t="str">
        <f t="shared" si="13"/>
        <v>0</v>
      </c>
      <c r="Z44" s="270">
        <f t="shared" si="14"/>
        <v>0</v>
      </c>
      <c r="AA44" s="105" t="str">
        <f t="shared" si="15"/>
        <v>0</v>
      </c>
      <c r="AB44" s="270">
        <f t="shared" si="16"/>
        <v>0</v>
      </c>
      <c r="AC44" s="269">
        <f t="shared" si="0"/>
        <v>40</v>
      </c>
    </row>
    <row r="45" spans="1:29" ht="15" thickBot="1"/>
    <row r="46" spans="1:29" ht="20.25">
      <c r="A46" s="271" t="str">
        <f>CONCATENATE('بيانات أولية وأسماء الطلاب'!$A$43)</f>
        <v>معلم/ة المادة</v>
      </c>
      <c r="B46" s="272"/>
      <c r="E46" s="271" t="str">
        <f>CONCATENATE('بيانات أولية وأسماء الطلاب'!$C$43)</f>
        <v>المراجع/ة</v>
      </c>
      <c r="F46" s="283"/>
      <c r="G46" s="284"/>
      <c r="H46" s="284"/>
      <c r="I46" s="285"/>
      <c r="K46" s="271" t="s">
        <v>10</v>
      </c>
      <c r="L46" s="292"/>
      <c r="M46" s="292"/>
      <c r="N46" s="292"/>
      <c r="O46" s="293"/>
    </row>
    <row r="47" spans="1:29" ht="15" thickBot="1">
      <c r="A47" s="286"/>
      <c r="B47" s="287"/>
      <c r="E47" s="286"/>
      <c r="F47" s="288"/>
      <c r="G47" s="288"/>
      <c r="H47" s="288"/>
      <c r="I47" s="287"/>
      <c r="K47" s="286"/>
      <c r="L47" s="294"/>
      <c r="M47" s="294"/>
      <c r="N47" s="294"/>
      <c r="O47" s="295"/>
    </row>
  </sheetData>
  <sheetProtection password="CC7D" sheet="1" objects="1" scenarios="1" selectLockedCells="1"/>
  <mergeCells count="32">
    <mergeCell ref="G6:H6"/>
    <mergeCell ref="E5:J5"/>
    <mergeCell ref="L5:N5"/>
    <mergeCell ref="A47:B47"/>
    <mergeCell ref="E47:I47"/>
    <mergeCell ref="K47:O47"/>
    <mergeCell ref="I6:J6"/>
    <mergeCell ref="K6:L6"/>
    <mergeCell ref="M6:N6"/>
    <mergeCell ref="O6:O7"/>
    <mergeCell ref="O8:O9"/>
    <mergeCell ref="A46:B46"/>
    <mergeCell ref="E46:I46"/>
    <mergeCell ref="K46:O46"/>
    <mergeCell ref="A6:A9"/>
    <mergeCell ref="D6:D9"/>
    <mergeCell ref="B6:B9"/>
    <mergeCell ref="C6:C9"/>
    <mergeCell ref="A1:B1"/>
    <mergeCell ref="L1:M1"/>
    <mergeCell ref="N1:O1"/>
    <mergeCell ref="A2:B2"/>
    <mergeCell ref="E2:J4"/>
    <mergeCell ref="L2:M2"/>
    <mergeCell ref="N2:O2"/>
    <mergeCell ref="A3:B3"/>
    <mergeCell ref="L3:M3"/>
    <mergeCell ref="N3:O3"/>
    <mergeCell ref="A4:B4"/>
    <mergeCell ref="L4:M4"/>
    <mergeCell ref="N4:O4"/>
    <mergeCell ref="E6:F6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95" orientation="landscape" r:id="rId1"/>
  <headerFooter>
    <oddFooter>&amp;Lالتعليم الثانوي نظام المقررات&amp;C&amp;F&amp;P&amp;Rإعداد وتصميم / فاطمة الكبسي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7"/>
  <sheetViews>
    <sheetView rightToLeft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3" sqref="D13"/>
    </sheetView>
  </sheetViews>
  <sheetFormatPr defaultRowHeight="14.25"/>
  <cols>
    <col min="1" max="1" width="5" style="247" customWidth="1"/>
    <col min="2" max="2" width="31.5" style="247" customWidth="1"/>
    <col min="3" max="3" width="12.375" style="247" customWidth="1"/>
    <col min="4" max="4" width="5.125" style="269" customWidth="1"/>
    <col min="5" max="5" width="6.625" style="247" customWidth="1"/>
    <col min="6" max="6" width="7.125" style="247" customWidth="1"/>
    <col min="7" max="7" width="6.625" style="247" customWidth="1"/>
    <col min="8" max="8" width="7.125" style="247" customWidth="1"/>
    <col min="9" max="9" width="6.625" style="247" customWidth="1"/>
    <col min="10" max="10" width="7.125" style="247" customWidth="1"/>
    <col min="11" max="11" width="6.625" style="247" customWidth="1"/>
    <col min="12" max="12" width="7.125" style="247" customWidth="1"/>
    <col min="13" max="13" width="6.625" style="247" customWidth="1"/>
    <col min="14" max="14" width="7.125" style="247" customWidth="1"/>
    <col min="15" max="15" width="7.625" style="247" customWidth="1"/>
    <col min="16" max="16" width="1.75" style="247" customWidth="1"/>
    <col min="17" max="17" width="7.125" style="269" hidden="1" customWidth="1"/>
    <col min="18" max="18" width="8.375" style="269" hidden="1" customWidth="1"/>
    <col min="19" max="28" width="7.625" style="269" hidden="1" customWidth="1"/>
    <col min="29" max="29" width="8.875" style="269" hidden="1" customWidth="1"/>
    <col min="30" max="16384" width="9" style="247"/>
  </cols>
  <sheetData>
    <row r="1" spans="1:29" ht="18">
      <c r="A1" s="275" t="str">
        <f>CONCATENATE('بيانات أولية وأسماء الطلاب'!A1:B1)</f>
        <v>المملكة العربية السعودية</v>
      </c>
      <c r="B1" s="275"/>
      <c r="I1" s="190"/>
      <c r="J1" s="111"/>
      <c r="K1" s="246"/>
      <c r="L1" s="312" t="str">
        <f>CONCATENATE('بيانات أولية وأسماء الطلاب'!C1)</f>
        <v>مقرر مادة</v>
      </c>
      <c r="M1" s="313"/>
      <c r="N1" s="308" t="str">
        <f>CONCATENATE('بيانات أولية وأسماء الطلاب'!D1)</f>
        <v/>
      </c>
      <c r="O1" s="309"/>
    </row>
    <row r="2" spans="1:29" ht="20.25">
      <c r="A2" s="275" t="str">
        <f>CONCATENATE('بيانات أولية وأسماء الطلاب'!A2:B2)</f>
        <v>وزارة التربية والتعليم</v>
      </c>
      <c r="B2" s="275"/>
      <c r="C2" s="245"/>
      <c r="D2" s="267"/>
      <c r="E2" s="317" t="s">
        <v>133</v>
      </c>
      <c r="F2" s="317"/>
      <c r="G2" s="317"/>
      <c r="H2" s="317"/>
      <c r="I2" s="317"/>
      <c r="J2" s="317"/>
      <c r="K2" s="248"/>
      <c r="L2" s="314" t="str">
        <f>CONCATENATE('بيانات أولية وأسماء الطلاب'!C2)</f>
        <v>الفصل الدراسي</v>
      </c>
      <c r="M2" s="315"/>
      <c r="N2" s="310" t="str">
        <f>CONCATENATE('بيانات أولية وأسماء الطلاب'!D2)</f>
        <v/>
      </c>
      <c r="O2" s="311"/>
    </row>
    <row r="3" spans="1:29" ht="20.25">
      <c r="A3" s="275" t="str">
        <f>CONCATENATE('بيانات أولية وأسماء الطلاب'!A3:B3)</f>
        <v>الإدارة العامة للتربية والتعليم بـ ................</v>
      </c>
      <c r="B3" s="275"/>
      <c r="E3" s="318"/>
      <c r="F3" s="318"/>
      <c r="G3" s="318"/>
      <c r="H3" s="318"/>
      <c r="I3" s="318"/>
      <c r="J3" s="318"/>
      <c r="K3" s="248"/>
      <c r="L3" s="314" t="str">
        <f>CONCATENATE('بيانات أولية وأسماء الطلاب'!C3)</f>
        <v>الشعبة</v>
      </c>
      <c r="M3" s="315"/>
      <c r="N3" s="310" t="str">
        <f>CONCATENATE('بيانات أولية وأسماء الطلاب'!D3)</f>
        <v/>
      </c>
      <c r="O3" s="311"/>
    </row>
    <row r="4" spans="1:29" ht="21" thickBot="1">
      <c r="A4" s="275" t="str">
        <f>CONCATENATE('بيانات أولية وأسماء الطلاب'!A4:B4)</f>
        <v>الثانوية / .....................</v>
      </c>
      <c r="B4" s="275"/>
      <c r="E4" s="318"/>
      <c r="F4" s="318"/>
      <c r="G4" s="318"/>
      <c r="H4" s="318"/>
      <c r="I4" s="318"/>
      <c r="J4" s="318"/>
      <c r="K4" s="248"/>
      <c r="L4" s="316" t="str">
        <f>CONCATENATE('بيانات أولية وأسماء الطلاب'!C4)</f>
        <v>عدد الطلاب / الطالبات</v>
      </c>
      <c r="M4" s="282"/>
      <c r="N4" s="304" t="str">
        <f>CONCATENATE('بيانات أولية وأسماء الطلاب'!D4)</f>
        <v/>
      </c>
      <c r="O4" s="305"/>
    </row>
    <row r="5" spans="1:29" ht="21" thickBot="1">
      <c r="A5" s="249"/>
      <c r="B5" s="249"/>
      <c r="C5" s="249"/>
      <c r="D5" s="268"/>
      <c r="E5" s="319" t="s">
        <v>142</v>
      </c>
      <c r="F5" s="319"/>
      <c r="G5" s="319"/>
      <c r="H5" s="319"/>
      <c r="I5" s="319"/>
      <c r="J5" s="319"/>
      <c r="K5" s="256"/>
      <c r="L5" s="306"/>
      <c r="M5" s="307"/>
      <c r="N5" s="307"/>
      <c r="O5" s="226"/>
    </row>
    <row r="6" spans="1:29" s="192" customFormat="1" ht="18">
      <c r="A6" s="298" t="str">
        <f>CONCATENATE('بيانات أولية وأسماء الطلاب'!$A$6)</f>
        <v>العدد</v>
      </c>
      <c r="B6" s="290" t="str">
        <f>CONCATENATE('بيانات أولية وأسماء الطلاب'!$B$6)</f>
        <v>اسم الطالب/ة رباعيًا</v>
      </c>
      <c r="C6" s="280" t="str">
        <f>CONCATENATE('بيانات أولية وأسماء الطلاب'!$C$6)</f>
        <v>الرقم الأكاديمي</v>
      </c>
      <c r="D6" s="301" t="s">
        <v>161</v>
      </c>
      <c r="E6" s="289" t="s">
        <v>126</v>
      </c>
      <c r="F6" s="289"/>
      <c r="G6" s="289" t="s">
        <v>127</v>
      </c>
      <c r="H6" s="289"/>
      <c r="I6" s="289" t="s">
        <v>128</v>
      </c>
      <c r="J6" s="289"/>
      <c r="K6" s="289" t="s">
        <v>129</v>
      </c>
      <c r="L6" s="289"/>
      <c r="M6" s="289" t="s">
        <v>131</v>
      </c>
      <c r="N6" s="289"/>
      <c r="O6" s="278" t="s">
        <v>20</v>
      </c>
    </row>
    <row r="7" spans="1:29" s="192" customFormat="1" ht="18">
      <c r="A7" s="299"/>
      <c r="B7" s="291"/>
      <c r="C7" s="281"/>
      <c r="D7" s="302"/>
      <c r="E7" s="250" t="s">
        <v>135</v>
      </c>
      <c r="F7" s="250" t="s">
        <v>136</v>
      </c>
      <c r="G7" s="250" t="s">
        <v>135</v>
      </c>
      <c r="H7" s="250" t="s">
        <v>136</v>
      </c>
      <c r="I7" s="250" t="s">
        <v>135</v>
      </c>
      <c r="J7" s="250" t="s">
        <v>136</v>
      </c>
      <c r="K7" s="250" t="s">
        <v>135</v>
      </c>
      <c r="L7" s="250" t="s">
        <v>136</v>
      </c>
      <c r="M7" s="250" t="s">
        <v>135</v>
      </c>
      <c r="N7" s="250" t="s">
        <v>136</v>
      </c>
      <c r="O7" s="279"/>
    </row>
    <row r="8" spans="1:29" s="192" customFormat="1" ht="18">
      <c r="A8" s="299"/>
      <c r="B8" s="291"/>
      <c r="C8" s="281"/>
      <c r="D8" s="302"/>
      <c r="E8" s="254"/>
      <c r="F8" s="250">
        <v>40</v>
      </c>
      <c r="G8" s="254"/>
      <c r="H8" s="250">
        <v>10</v>
      </c>
      <c r="I8" s="254"/>
      <c r="J8" s="250">
        <v>10</v>
      </c>
      <c r="K8" s="254"/>
      <c r="L8" s="250">
        <v>10</v>
      </c>
      <c r="M8" s="254"/>
      <c r="N8" s="257">
        <v>25</v>
      </c>
      <c r="O8" s="296">
        <f>SUM(F8,H8,J8,L8,N8)</f>
        <v>95</v>
      </c>
      <c r="Q8" s="192" t="s">
        <v>162</v>
      </c>
      <c r="R8" s="192" t="s">
        <v>150</v>
      </c>
      <c r="S8" s="192" t="s">
        <v>151</v>
      </c>
      <c r="T8" s="192" t="s">
        <v>154</v>
      </c>
      <c r="U8" s="192" t="s">
        <v>127</v>
      </c>
      <c r="V8" s="192" t="s">
        <v>156</v>
      </c>
      <c r="W8" s="192" t="s">
        <v>152</v>
      </c>
      <c r="X8" s="192" t="s">
        <v>156</v>
      </c>
      <c r="Y8" s="192" t="s">
        <v>153</v>
      </c>
      <c r="Z8" s="192" t="s">
        <v>156</v>
      </c>
      <c r="AA8" s="192" t="s">
        <v>131</v>
      </c>
      <c r="AB8" s="192" t="s">
        <v>156</v>
      </c>
    </row>
    <row r="9" spans="1:29" s="192" customFormat="1" ht="18.75" thickBot="1">
      <c r="A9" s="300"/>
      <c r="B9" s="282"/>
      <c r="C9" s="282"/>
      <c r="D9" s="303"/>
      <c r="E9" s="255" t="s">
        <v>132</v>
      </c>
      <c r="F9" s="255" t="s">
        <v>87</v>
      </c>
      <c r="G9" s="255" t="s">
        <v>132</v>
      </c>
      <c r="H9" s="255" t="s">
        <v>87</v>
      </c>
      <c r="I9" s="255" t="s">
        <v>132</v>
      </c>
      <c r="J9" s="255" t="s">
        <v>87</v>
      </c>
      <c r="K9" s="255" t="s">
        <v>132</v>
      </c>
      <c r="L9" s="255" t="s">
        <v>87</v>
      </c>
      <c r="M9" s="255" t="s">
        <v>132</v>
      </c>
      <c r="N9" s="258" t="s">
        <v>87</v>
      </c>
      <c r="O9" s="297"/>
      <c r="Q9" s="192">
        <v>0</v>
      </c>
      <c r="R9" s="192">
        <v>1</v>
      </c>
      <c r="S9" s="192">
        <v>2</v>
      </c>
      <c r="T9" s="192" t="s">
        <v>155</v>
      </c>
      <c r="U9" s="192">
        <v>3</v>
      </c>
      <c r="V9" s="192" t="s">
        <v>157</v>
      </c>
      <c r="W9" s="192">
        <v>4</v>
      </c>
      <c r="X9" s="192" t="s">
        <v>160</v>
      </c>
      <c r="Y9" s="192">
        <v>5</v>
      </c>
      <c r="Z9" s="192" t="s">
        <v>159</v>
      </c>
      <c r="AA9" s="192">
        <v>6</v>
      </c>
      <c r="AB9" s="192" t="s">
        <v>158</v>
      </c>
    </row>
    <row r="10" spans="1:29" ht="18">
      <c r="A10" s="63" t="str">
        <f>CONCATENATE('بيانات أولية وأسماء الطلاب'!A7)</f>
        <v>1</v>
      </c>
      <c r="B10" s="12" t="str">
        <f>CONCATENATE('بيانات أولية وأسماء الطلاب'!B7)</f>
        <v/>
      </c>
      <c r="C10" s="12" t="str">
        <f>CONCATENATE('بيانات أولية وأسماء الطلاب'!C7)</f>
        <v/>
      </c>
      <c r="D10" s="76"/>
      <c r="E10" s="76"/>
      <c r="F10" s="251">
        <f>IF(T10=2,$F$8,IF(T10=3,($F$8-($E$8*E10)),0))</f>
        <v>0</v>
      </c>
      <c r="G10" s="76"/>
      <c r="H10" s="251">
        <f>IF(V10=2,$H$8,IF(V10=3,($H$8-($G$8*G10)),0))</f>
        <v>0</v>
      </c>
      <c r="I10" s="76"/>
      <c r="J10" s="251">
        <f>IF(X10=2,$J$8,IF(X10=3,($J$8-($I$8*I10)),0))</f>
        <v>0</v>
      </c>
      <c r="K10" s="76"/>
      <c r="L10" s="251">
        <f>IF(Z10=2,$L$8,IF(Z10=3,($L$8-($K$8*K10)),0))</f>
        <v>0</v>
      </c>
      <c r="M10" s="76"/>
      <c r="N10" s="251">
        <f>IF(AB10=2,$N$8,IF(AB10=3,($N$8-($M$8*M10)),0))</f>
        <v>0</v>
      </c>
      <c r="O10" s="40">
        <f>SUM(F10,H10,J10,L10,N10)</f>
        <v>0</v>
      </c>
      <c r="Q10" s="269">
        <f>IF(D10&gt;0,1,0)</f>
        <v>0</v>
      </c>
      <c r="R10" s="269">
        <f>IF('بيانات أولية وأسماء الطلاب'!B7&gt;0,1,0)</f>
        <v>0</v>
      </c>
      <c r="S10" s="105" t="str">
        <f>IF(E10&gt;0,"1","0")</f>
        <v>0</v>
      </c>
      <c r="T10" s="270">
        <f>IF(Q10=1,(R10+S10+Q10),0)</f>
        <v>0</v>
      </c>
      <c r="U10" s="105" t="str">
        <f>IF(G10&gt;0,"1","0")</f>
        <v>0</v>
      </c>
      <c r="V10" s="270">
        <f>IF(Q10=1,(U10+R10+Q10),0)</f>
        <v>0</v>
      </c>
      <c r="W10" s="105" t="str">
        <f>IF(I10&gt;0,"1","0")</f>
        <v>0</v>
      </c>
      <c r="X10" s="270">
        <f>IF(Q10=1,(W10+R10+Q10),0)</f>
        <v>0</v>
      </c>
      <c r="Y10" s="105" t="str">
        <f>IF(K10&gt;0,"1","0")</f>
        <v>0</v>
      </c>
      <c r="Z10" s="270">
        <f>IF(Q10=1,(Y10+R10+Q10),0)</f>
        <v>0</v>
      </c>
      <c r="AA10" s="105" t="str">
        <f>IF(M10&gt;0,"1","0")</f>
        <v>0</v>
      </c>
      <c r="AB10" s="270">
        <f>IF(Q10=1,(AA10+R10+Q10),0)</f>
        <v>0</v>
      </c>
      <c r="AC10" s="269">
        <f t="shared" ref="AC10:AC44" si="0">IF(S10&gt;0,F$8,"0")</f>
        <v>40</v>
      </c>
    </row>
    <row r="11" spans="1:29" ht="18">
      <c r="A11" s="64" t="str">
        <f>CONCATENATE('بيانات أولية وأسماء الطلاب'!A8)</f>
        <v>2</v>
      </c>
      <c r="B11" s="14" t="str">
        <f>CONCATENATE('بيانات أولية وأسماء الطلاب'!B8)</f>
        <v/>
      </c>
      <c r="C11" s="14" t="str">
        <f>CONCATENATE('بيانات أولية وأسماء الطلاب'!C8)</f>
        <v/>
      </c>
      <c r="D11" s="75"/>
      <c r="E11" s="75"/>
      <c r="F11" s="252">
        <f t="shared" ref="F11:F44" si="1">IF(T11=2,$F$8,IF(T11=3,($F$8-($E$8*E11)),0))</f>
        <v>0</v>
      </c>
      <c r="G11" s="75"/>
      <c r="H11" s="252">
        <f t="shared" ref="H11:H44" si="2">IF(V11=2,$H$8,IF(V11=3,($H$8-($G$8*G11)),0))</f>
        <v>0</v>
      </c>
      <c r="I11" s="75"/>
      <c r="J11" s="252">
        <f t="shared" ref="J11:J44" si="3">IF(X11=2,$J$8,IF(X11=3,($J$8-($I$8*I11)),0))</f>
        <v>0</v>
      </c>
      <c r="K11" s="75"/>
      <c r="L11" s="252">
        <f t="shared" ref="L11:L44" si="4">IF(Z11=2,$L$8,IF(Z11=3,($L$8-($K$8*K11)),0))</f>
        <v>0</v>
      </c>
      <c r="M11" s="75"/>
      <c r="N11" s="252">
        <f t="shared" ref="N11:N44" si="5">IF(AB11=2,$N$8,IF(AB11=3,($N$8-($M$8*M11)),0))</f>
        <v>0</v>
      </c>
      <c r="O11" s="41">
        <f>SUM(F11,H11,J11,L11,N11)</f>
        <v>0</v>
      </c>
      <c r="Q11" s="269">
        <f t="shared" ref="Q11:Q44" si="6">IF(D11&gt;0,1,0)</f>
        <v>0</v>
      </c>
      <c r="R11" s="269">
        <f>IF('بيانات أولية وأسماء الطلاب'!B8&gt;0,1,0)</f>
        <v>0</v>
      </c>
      <c r="S11" s="105" t="str">
        <f t="shared" ref="S11:S44" si="7">IF(E11&gt;0,"1","0")</f>
        <v>0</v>
      </c>
      <c r="T11" s="270">
        <f t="shared" ref="T11:T44" si="8">IF(Q11=1,(R11+S11+Q11),0)</f>
        <v>0</v>
      </c>
      <c r="U11" s="105" t="str">
        <f t="shared" ref="U11:U44" si="9">IF(G11&gt;0,"1","0")</f>
        <v>0</v>
      </c>
      <c r="V11" s="270">
        <f t="shared" ref="V11:V44" si="10">IF(Q11=1,(U11+R11+Q11),0)</f>
        <v>0</v>
      </c>
      <c r="W11" s="105" t="str">
        <f t="shared" ref="W11:W44" si="11">IF(I11&gt;0,"1","0")</f>
        <v>0</v>
      </c>
      <c r="X11" s="270">
        <f t="shared" ref="X11:X44" si="12">IF(Q11=1,(W11+R11+Q11),0)</f>
        <v>0</v>
      </c>
      <c r="Y11" s="105" t="str">
        <f t="shared" ref="Y11:Y44" si="13">IF(K11&gt;0,"1","0")</f>
        <v>0</v>
      </c>
      <c r="Z11" s="270">
        <f t="shared" ref="Z11:Z44" si="14">IF(Q11=1,(Y11+R11+Q11),0)</f>
        <v>0</v>
      </c>
      <c r="AA11" s="105" t="str">
        <f t="shared" ref="AA11:AA44" si="15">IF(M11&gt;0,"1","0")</f>
        <v>0</v>
      </c>
      <c r="AB11" s="270">
        <f t="shared" ref="AB11:AB44" si="16">IF(Q11=1,(AA11+R11+Q11),0)</f>
        <v>0</v>
      </c>
      <c r="AC11" s="269">
        <f t="shared" si="0"/>
        <v>40</v>
      </c>
    </row>
    <row r="12" spans="1:29" ht="18">
      <c r="A12" s="64" t="str">
        <f>CONCATENATE('بيانات أولية وأسماء الطلاب'!A9)</f>
        <v>3</v>
      </c>
      <c r="B12" s="14" t="str">
        <f>CONCATENATE('بيانات أولية وأسماء الطلاب'!B9)</f>
        <v/>
      </c>
      <c r="C12" s="14" t="str">
        <f>CONCATENATE('بيانات أولية وأسماء الطلاب'!C9)</f>
        <v/>
      </c>
      <c r="D12" s="75"/>
      <c r="E12" s="75"/>
      <c r="F12" s="252">
        <f t="shared" si="1"/>
        <v>0</v>
      </c>
      <c r="G12" s="75"/>
      <c r="H12" s="252">
        <f t="shared" si="2"/>
        <v>0</v>
      </c>
      <c r="I12" s="75"/>
      <c r="J12" s="252">
        <f t="shared" si="3"/>
        <v>0</v>
      </c>
      <c r="K12" s="75"/>
      <c r="L12" s="252">
        <f t="shared" si="4"/>
        <v>0</v>
      </c>
      <c r="M12" s="75"/>
      <c r="N12" s="252">
        <f t="shared" si="5"/>
        <v>0</v>
      </c>
      <c r="O12" s="41">
        <f t="shared" ref="O12:O44" si="17">SUM(F12,H12,J12,L12,N12)</f>
        <v>0</v>
      </c>
      <c r="Q12" s="269">
        <f t="shared" si="6"/>
        <v>0</v>
      </c>
      <c r="R12" s="269">
        <f>IF('بيانات أولية وأسماء الطلاب'!B9&gt;0,1,0)</f>
        <v>0</v>
      </c>
      <c r="S12" s="105" t="str">
        <f t="shared" si="7"/>
        <v>0</v>
      </c>
      <c r="T12" s="270">
        <f t="shared" si="8"/>
        <v>0</v>
      </c>
      <c r="U12" s="105" t="str">
        <f t="shared" si="9"/>
        <v>0</v>
      </c>
      <c r="V12" s="270">
        <f t="shared" si="10"/>
        <v>0</v>
      </c>
      <c r="W12" s="105" t="str">
        <f t="shared" si="11"/>
        <v>0</v>
      </c>
      <c r="X12" s="270">
        <f t="shared" si="12"/>
        <v>0</v>
      </c>
      <c r="Y12" s="105" t="str">
        <f t="shared" si="13"/>
        <v>0</v>
      </c>
      <c r="Z12" s="270">
        <f t="shared" si="14"/>
        <v>0</v>
      </c>
      <c r="AA12" s="105" t="str">
        <f t="shared" si="15"/>
        <v>0</v>
      </c>
      <c r="AB12" s="270">
        <f t="shared" si="16"/>
        <v>0</v>
      </c>
      <c r="AC12" s="269">
        <f t="shared" si="0"/>
        <v>40</v>
      </c>
    </row>
    <row r="13" spans="1:29" ht="18">
      <c r="A13" s="64" t="str">
        <f>CONCATENATE('بيانات أولية وأسماء الطلاب'!A10)</f>
        <v>4</v>
      </c>
      <c r="B13" s="14" t="str">
        <f>CONCATENATE('بيانات أولية وأسماء الطلاب'!B10)</f>
        <v/>
      </c>
      <c r="C13" s="14" t="str">
        <f>CONCATENATE('بيانات أولية وأسماء الطلاب'!C10)</f>
        <v/>
      </c>
      <c r="D13" s="75"/>
      <c r="E13" s="75"/>
      <c r="F13" s="252">
        <f t="shared" si="1"/>
        <v>0</v>
      </c>
      <c r="G13" s="75"/>
      <c r="H13" s="252">
        <f t="shared" si="2"/>
        <v>0</v>
      </c>
      <c r="I13" s="75"/>
      <c r="J13" s="252">
        <f t="shared" si="3"/>
        <v>0</v>
      </c>
      <c r="K13" s="75"/>
      <c r="L13" s="252">
        <f t="shared" si="4"/>
        <v>0</v>
      </c>
      <c r="M13" s="75"/>
      <c r="N13" s="252">
        <f t="shared" si="5"/>
        <v>0</v>
      </c>
      <c r="O13" s="41">
        <f t="shared" si="17"/>
        <v>0</v>
      </c>
      <c r="Q13" s="269">
        <f t="shared" si="6"/>
        <v>0</v>
      </c>
      <c r="R13" s="269">
        <f>IF('بيانات أولية وأسماء الطلاب'!B10&gt;0,1,0)</f>
        <v>0</v>
      </c>
      <c r="S13" s="105" t="str">
        <f t="shared" si="7"/>
        <v>0</v>
      </c>
      <c r="T13" s="270">
        <f t="shared" si="8"/>
        <v>0</v>
      </c>
      <c r="U13" s="105" t="str">
        <f t="shared" si="9"/>
        <v>0</v>
      </c>
      <c r="V13" s="270">
        <f t="shared" si="10"/>
        <v>0</v>
      </c>
      <c r="W13" s="105" t="str">
        <f t="shared" si="11"/>
        <v>0</v>
      </c>
      <c r="X13" s="270">
        <f t="shared" si="12"/>
        <v>0</v>
      </c>
      <c r="Y13" s="105" t="str">
        <f t="shared" si="13"/>
        <v>0</v>
      </c>
      <c r="Z13" s="270">
        <f t="shared" si="14"/>
        <v>0</v>
      </c>
      <c r="AA13" s="105" t="str">
        <f t="shared" si="15"/>
        <v>0</v>
      </c>
      <c r="AB13" s="270">
        <f t="shared" si="16"/>
        <v>0</v>
      </c>
      <c r="AC13" s="269">
        <f t="shared" si="0"/>
        <v>40</v>
      </c>
    </row>
    <row r="14" spans="1:29" ht="18">
      <c r="A14" s="64" t="str">
        <f>CONCATENATE('بيانات أولية وأسماء الطلاب'!A11)</f>
        <v>5</v>
      </c>
      <c r="B14" s="14" t="str">
        <f>CONCATENATE('بيانات أولية وأسماء الطلاب'!B11)</f>
        <v/>
      </c>
      <c r="C14" s="14" t="str">
        <f>CONCATENATE('بيانات أولية وأسماء الطلاب'!C11)</f>
        <v/>
      </c>
      <c r="D14" s="75"/>
      <c r="E14" s="75"/>
      <c r="F14" s="252">
        <f t="shared" si="1"/>
        <v>0</v>
      </c>
      <c r="G14" s="75"/>
      <c r="H14" s="252">
        <f t="shared" si="2"/>
        <v>0</v>
      </c>
      <c r="I14" s="75"/>
      <c r="J14" s="252">
        <f t="shared" si="3"/>
        <v>0</v>
      </c>
      <c r="K14" s="75"/>
      <c r="L14" s="252">
        <f t="shared" si="4"/>
        <v>0</v>
      </c>
      <c r="M14" s="75"/>
      <c r="N14" s="252">
        <f t="shared" si="5"/>
        <v>0</v>
      </c>
      <c r="O14" s="41">
        <f t="shared" si="17"/>
        <v>0</v>
      </c>
      <c r="Q14" s="269">
        <f t="shared" si="6"/>
        <v>0</v>
      </c>
      <c r="R14" s="269">
        <f>IF('بيانات أولية وأسماء الطلاب'!B11&gt;0,1,0)</f>
        <v>0</v>
      </c>
      <c r="S14" s="105" t="str">
        <f t="shared" si="7"/>
        <v>0</v>
      </c>
      <c r="T14" s="270">
        <f t="shared" si="8"/>
        <v>0</v>
      </c>
      <c r="U14" s="105" t="str">
        <f t="shared" si="9"/>
        <v>0</v>
      </c>
      <c r="V14" s="270">
        <f t="shared" si="10"/>
        <v>0</v>
      </c>
      <c r="W14" s="105" t="str">
        <f t="shared" si="11"/>
        <v>0</v>
      </c>
      <c r="X14" s="270">
        <f t="shared" si="12"/>
        <v>0</v>
      </c>
      <c r="Y14" s="105" t="str">
        <f t="shared" si="13"/>
        <v>0</v>
      </c>
      <c r="Z14" s="270">
        <f t="shared" si="14"/>
        <v>0</v>
      </c>
      <c r="AA14" s="105" t="str">
        <f t="shared" si="15"/>
        <v>0</v>
      </c>
      <c r="AB14" s="270">
        <f t="shared" si="16"/>
        <v>0</v>
      </c>
      <c r="AC14" s="269">
        <f t="shared" si="0"/>
        <v>40</v>
      </c>
    </row>
    <row r="15" spans="1:29" ht="18">
      <c r="A15" s="64" t="str">
        <f>CONCATENATE('بيانات أولية وأسماء الطلاب'!A12)</f>
        <v>6</v>
      </c>
      <c r="B15" s="14" t="str">
        <f>CONCATENATE('بيانات أولية وأسماء الطلاب'!B12)</f>
        <v/>
      </c>
      <c r="C15" s="14" t="str">
        <f>CONCATENATE('بيانات أولية وأسماء الطلاب'!C12)</f>
        <v/>
      </c>
      <c r="D15" s="75"/>
      <c r="E15" s="75"/>
      <c r="F15" s="252">
        <f t="shared" si="1"/>
        <v>0</v>
      </c>
      <c r="G15" s="75"/>
      <c r="H15" s="252">
        <f t="shared" si="2"/>
        <v>0</v>
      </c>
      <c r="I15" s="75"/>
      <c r="J15" s="252">
        <f t="shared" si="3"/>
        <v>0</v>
      </c>
      <c r="K15" s="75"/>
      <c r="L15" s="252">
        <f t="shared" si="4"/>
        <v>0</v>
      </c>
      <c r="M15" s="75"/>
      <c r="N15" s="252">
        <f t="shared" si="5"/>
        <v>0</v>
      </c>
      <c r="O15" s="41">
        <f t="shared" si="17"/>
        <v>0</v>
      </c>
      <c r="Q15" s="269">
        <f t="shared" si="6"/>
        <v>0</v>
      </c>
      <c r="R15" s="269">
        <f>IF('بيانات أولية وأسماء الطلاب'!B12&gt;0,1,0)</f>
        <v>0</v>
      </c>
      <c r="S15" s="105" t="str">
        <f t="shared" si="7"/>
        <v>0</v>
      </c>
      <c r="T15" s="270">
        <f t="shared" si="8"/>
        <v>0</v>
      </c>
      <c r="U15" s="105" t="str">
        <f t="shared" si="9"/>
        <v>0</v>
      </c>
      <c r="V15" s="270">
        <f t="shared" si="10"/>
        <v>0</v>
      </c>
      <c r="W15" s="105" t="str">
        <f t="shared" si="11"/>
        <v>0</v>
      </c>
      <c r="X15" s="270">
        <f t="shared" si="12"/>
        <v>0</v>
      </c>
      <c r="Y15" s="105" t="str">
        <f t="shared" si="13"/>
        <v>0</v>
      </c>
      <c r="Z15" s="270">
        <f t="shared" si="14"/>
        <v>0</v>
      </c>
      <c r="AA15" s="105" t="str">
        <f t="shared" si="15"/>
        <v>0</v>
      </c>
      <c r="AB15" s="270">
        <f t="shared" si="16"/>
        <v>0</v>
      </c>
      <c r="AC15" s="269">
        <f t="shared" si="0"/>
        <v>40</v>
      </c>
    </row>
    <row r="16" spans="1:29" ht="18">
      <c r="A16" s="64" t="str">
        <f>CONCATENATE('بيانات أولية وأسماء الطلاب'!A13)</f>
        <v>7</v>
      </c>
      <c r="B16" s="14" t="str">
        <f>CONCATENATE('بيانات أولية وأسماء الطلاب'!B13)</f>
        <v/>
      </c>
      <c r="C16" s="14" t="str">
        <f>CONCATENATE('بيانات أولية وأسماء الطلاب'!C13)</f>
        <v/>
      </c>
      <c r="D16" s="75"/>
      <c r="E16" s="75"/>
      <c r="F16" s="252">
        <f t="shared" si="1"/>
        <v>0</v>
      </c>
      <c r="G16" s="75"/>
      <c r="H16" s="252">
        <f t="shared" si="2"/>
        <v>0</v>
      </c>
      <c r="I16" s="75"/>
      <c r="J16" s="252">
        <f t="shared" si="3"/>
        <v>0</v>
      </c>
      <c r="K16" s="75"/>
      <c r="L16" s="252">
        <f t="shared" si="4"/>
        <v>0</v>
      </c>
      <c r="M16" s="75"/>
      <c r="N16" s="252">
        <f t="shared" si="5"/>
        <v>0</v>
      </c>
      <c r="O16" s="41">
        <f t="shared" si="17"/>
        <v>0</v>
      </c>
      <c r="Q16" s="269">
        <f t="shared" si="6"/>
        <v>0</v>
      </c>
      <c r="R16" s="269">
        <f>IF('بيانات أولية وأسماء الطلاب'!B13&gt;0,1,0)</f>
        <v>0</v>
      </c>
      <c r="S16" s="105" t="str">
        <f t="shared" si="7"/>
        <v>0</v>
      </c>
      <c r="T16" s="270">
        <f t="shared" si="8"/>
        <v>0</v>
      </c>
      <c r="U16" s="105" t="str">
        <f t="shared" si="9"/>
        <v>0</v>
      </c>
      <c r="V16" s="270">
        <f t="shared" si="10"/>
        <v>0</v>
      </c>
      <c r="W16" s="105" t="str">
        <f t="shared" si="11"/>
        <v>0</v>
      </c>
      <c r="X16" s="270">
        <f t="shared" si="12"/>
        <v>0</v>
      </c>
      <c r="Y16" s="105" t="str">
        <f t="shared" si="13"/>
        <v>0</v>
      </c>
      <c r="Z16" s="270">
        <f t="shared" si="14"/>
        <v>0</v>
      </c>
      <c r="AA16" s="105" t="str">
        <f t="shared" si="15"/>
        <v>0</v>
      </c>
      <c r="AB16" s="270">
        <f t="shared" si="16"/>
        <v>0</v>
      </c>
      <c r="AC16" s="269">
        <f t="shared" si="0"/>
        <v>40</v>
      </c>
    </row>
    <row r="17" spans="1:29" ht="18">
      <c r="A17" s="64" t="str">
        <f>CONCATENATE('بيانات أولية وأسماء الطلاب'!A14)</f>
        <v>8</v>
      </c>
      <c r="B17" s="14" t="str">
        <f>CONCATENATE('بيانات أولية وأسماء الطلاب'!B14)</f>
        <v/>
      </c>
      <c r="C17" s="14" t="str">
        <f>CONCATENATE('بيانات أولية وأسماء الطلاب'!C14)</f>
        <v/>
      </c>
      <c r="D17" s="75"/>
      <c r="E17" s="75"/>
      <c r="F17" s="252">
        <f t="shared" si="1"/>
        <v>0</v>
      </c>
      <c r="G17" s="75"/>
      <c r="H17" s="252">
        <f t="shared" si="2"/>
        <v>0</v>
      </c>
      <c r="I17" s="75"/>
      <c r="J17" s="252">
        <f t="shared" si="3"/>
        <v>0</v>
      </c>
      <c r="K17" s="75"/>
      <c r="L17" s="252">
        <f t="shared" si="4"/>
        <v>0</v>
      </c>
      <c r="M17" s="75"/>
      <c r="N17" s="252">
        <f t="shared" si="5"/>
        <v>0</v>
      </c>
      <c r="O17" s="41">
        <f t="shared" si="17"/>
        <v>0</v>
      </c>
      <c r="Q17" s="269">
        <f t="shared" si="6"/>
        <v>0</v>
      </c>
      <c r="R17" s="269">
        <f>IF('بيانات أولية وأسماء الطلاب'!B14&gt;0,1,0)</f>
        <v>0</v>
      </c>
      <c r="S17" s="105" t="str">
        <f t="shared" si="7"/>
        <v>0</v>
      </c>
      <c r="T17" s="270">
        <f t="shared" si="8"/>
        <v>0</v>
      </c>
      <c r="U17" s="105" t="str">
        <f t="shared" si="9"/>
        <v>0</v>
      </c>
      <c r="V17" s="270">
        <f t="shared" si="10"/>
        <v>0</v>
      </c>
      <c r="W17" s="105" t="str">
        <f t="shared" si="11"/>
        <v>0</v>
      </c>
      <c r="X17" s="270">
        <f t="shared" si="12"/>
        <v>0</v>
      </c>
      <c r="Y17" s="105" t="str">
        <f t="shared" si="13"/>
        <v>0</v>
      </c>
      <c r="Z17" s="270">
        <f t="shared" si="14"/>
        <v>0</v>
      </c>
      <c r="AA17" s="105" t="str">
        <f t="shared" si="15"/>
        <v>0</v>
      </c>
      <c r="AB17" s="270">
        <f t="shared" si="16"/>
        <v>0</v>
      </c>
      <c r="AC17" s="269">
        <f t="shared" si="0"/>
        <v>40</v>
      </c>
    </row>
    <row r="18" spans="1:29" ht="18">
      <c r="A18" s="64" t="str">
        <f>CONCATENATE('بيانات أولية وأسماء الطلاب'!A15)</f>
        <v>9</v>
      </c>
      <c r="B18" s="14" t="str">
        <f>CONCATENATE('بيانات أولية وأسماء الطلاب'!B15)</f>
        <v/>
      </c>
      <c r="C18" s="14" t="str">
        <f>CONCATENATE('بيانات أولية وأسماء الطلاب'!C15)</f>
        <v/>
      </c>
      <c r="D18" s="75"/>
      <c r="E18" s="75"/>
      <c r="F18" s="252">
        <f t="shared" si="1"/>
        <v>0</v>
      </c>
      <c r="G18" s="75"/>
      <c r="H18" s="252">
        <f t="shared" si="2"/>
        <v>0</v>
      </c>
      <c r="I18" s="75"/>
      <c r="J18" s="252">
        <f t="shared" si="3"/>
        <v>0</v>
      </c>
      <c r="K18" s="75"/>
      <c r="L18" s="252">
        <f t="shared" si="4"/>
        <v>0</v>
      </c>
      <c r="M18" s="75"/>
      <c r="N18" s="252">
        <f t="shared" si="5"/>
        <v>0</v>
      </c>
      <c r="O18" s="41">
        <f t="shared" si="17"/>
        <v>0</v>
      </c>
      <c r="Q18" s="269">
        <f t="shared" si="6"/>
        <v>0</v>
      </c>
      <c r="R18" s="269">
        <f>IF('بيانات أولية وأسماء الطلاب'!B15&gt;0,1,0)</f>
        <v>0</v>
      </c>
      <c r="S18" s="105" t="str">
        <f t="shared" si="7"/>
        <v>0</v>
      </c>
      <c r="T18" s="270">
        <f t="shared" si="8"/>
        <v>0</v>
      </c>
      <c r="U18" s="105" t="str">
        <f t="shared" si="9"/>
        <v>0</v>
      </c>
      <c r="V18" s="270">
        <f t="shared" si="10"/>
        <v>0</v>
      </c>
      <c r="W18" s="105" t="str">
        <f t="shared" si="11"/>
        <v>0</v>
      </c>
      <c r="X18" s="270">
        <f t="shared" si="12"/>
        <v>0</v>
      </c>
      <c r="Y18" s="105" t="str">
        <f t="shared" si="13"/>
        <v>0</v>
      </c>
      <c r="Z18" s="270">
        <f t="shared" si="14"/>
        <v>0</v>
      </c>
      <c r="AA18" s="105" t="str">
        <f t="shared" si="15"/>
        <v>0</v>
      </c>
      <c r="AB18" s="270">
        <f t="shared" si="16"/>
        <v>0</v>
      </c>
      <c r="AC18" s="269">
        <f t="shared" si="0"/>
        <v>40</v>
      </c>
    </row>
    <row r="19" spans="1:29" ht="18">
      <c r="A19" s="64" t="str">
        <f>CONCATENATE('بيانات أولية وأسماء الطلاب'!A16)</f>
        <v>10</v>
      </c>
      <c r="B19" s="14" t="str">
        <f>CONCATENATE('بيانات أولية وأسماء الطلاب'!B16)</f>
        <v/>
      </c>
      <c r="C19" s="14" t="str">
        <f>CONCATENATE('بيانات أولية وأسماء الطلاب'!C16)</f>
        <v/>
      </c>
      <c r="D19" s="75"/>
      <c r="E19" s="75"/>
      <c r="F19" s="252">
        <f t="shared" si="1"/>
        <v>0</v>
      </c>
      <c r="G19" s="75"/>
      <c r="H19" s="252">
        <f t="shared" si="2"/>
        <v>0</v>
      </c>
      <c r="I19" s="75"/>
      <c r="J19" s="252">
        <f t="shared" si="3"/>
        <v>0</v>
      </c>
      <c r="K19" s="75"/>
      <c r="L19" s="252">
        <f t="shared" si="4"/>
        <v>0</v>
      </c>
      <c r="M19" s="75"/>
      <c r="N19" s="252">
        <f t="shared" si="5"/>
        <v>0</v>
      </c>
      <c r="O19" s="41">
        <f t="shared" si="17"/>
        <v>0</v>
      </c>
      <c r="Q19" s="269">
        <f t="shared" si="6"/>
        <v>0</v>
      </c>
      <c r="R19" s="269">
        <f>IF('بيانات أولية وأسماء الطلاب'!B16&gt;0,1,0)</f>
        <v>0</v>
      </c>
      <c r="S19" s="105" t="str">
        <f t="shared" si="7"/>
        <v>0</v>
      </c>
      <c r="T19" s="270">
        <f t="shared" si="8"/>
        <v>0</v>
      </c>
      <c r="U19" s="105" t="str">
        <f t="shared" si="9"/>
        <v>0</v>
      </c>
      <c r="V19" s="270">
        <f t="shared" si="10"/>
        <v>0</v>
      </c>
      <c r="W19" s="105" t="str">
        <f t="shared" si="11"/>
        <v>0</v>
      </c>
      <c r="X19" s="270">
        <f t="shared" si="12"/>
        <v>0</v>
      </c>
      <c r="Y19" s="105" t="str">
        <f t="shared" si="13"/>
        <v>0</v>
      </c>
      <c r="Z19" s="270">
        <f t="shared" si="14"/>
        <v>0</v>
      </c>
      <c r="AA19" s="105" t="str">
        <f t="shared" si="15"/>
        <v>0</v>
      </c>
      <c r="AB19" s="270">
        <f t="shared" si="16"/>
        <v>0</v>
      </c>
      <c r="AC19" s="269">
        <f t="shared" si="0"/>
        <v>40</v>
      </c>
    </row>
    <row r="20" spans="1:29" ht="18">
      <c r="A20" s="64" t="str">
        <f>CONCATENATE('بيانات أولية وأسماء الطلاب'!A17)</f>
        <v>11</v>
      </c>
      <c r="B20" s="14" t="str">
        <f>CONCATENATE('بيانات أولية وأسماء الطلاب'!B17)</f>
        <v/>
      </c>
      <c r="C20" s="14" t="str">
        <f>CONCATENATE('بيانات أولية وأسماء الطلاب'!C17)</f>
        <v/>
      </c>
      <c r="D20" s="75"/>
      <c r="E20" s="75"/>
      <c r="F20" s="252">
        <f t="shared" si="1"/>
        <v>0</v>
      </c>
      <c r="G20" s="75"/>
      <c r="H20" s="252">
        <f t="shared" si="2"/>
        <v>0</v>
      </c>
      <c r="I20" s="75"/>
      <c r="J20" s="252">
        <f t="shared" si="3"/>
        <v>0</v>
      </c>
      <c r="K20" s="75"/>
      <c r="L20" s="252">
        <f t="shared" si="4"/>
        <v>0</v>
      </c>
      <c r="M20" s="75"/>
      <c r="N20" s="252">
        <f t="shared" si="5"/>
        <v>0</v>
      </c>
      <c r="O20" s="41">
        <f t="shared" si="17"/>
        <v>0</v>
      </c>
      <c r="Q20" s="269">
        <f t="shared" si="6"/>
        <v>0</v>
      </c>
      <c r="R20" s="269">
        <f>IF('بيانات أولية وأسماء الطلاب'!B17&gt;0,1,0)</f>
        <v>0</v>
      </c>
      <c r="S20" s="105" t="str">
        <f t="shared" si="7"/>
        <v>0</v>
      </c>
      <c r="T20" s="270">
        <f t="shared" si="8"/>
        <v>0</v>
      </c>
      <c r="U20" s="105" t="str">
        <f t="shared" si="9"/>
        <v>0</v>
      </c>
      <c r="V20" s="270">
        <f t="shared" si="10"/>
        <v>0</v>
      </c>
      <c r="W20" s="105" t="str">
        <f t="shared" si="11"/>
        <v>0</v>
      </c>
      <c r="X20" s="270">
        <f t="shared" si="12"/>
        <v>0</v>
      </c>
      <c r="Y20" s="105" t="str">
        <f t="shared" si="13"/>
        <v>0</v>
      </c>
      <c r="Z20" s="270">
        <f t="shared" si="14"/>
        <v>0</v>
      </c>
      <c r="AA20" s="105" t="str">
        <f t="shared" si="15"/>
        <v>0</v>
      </c>
      <c r="AB20" s="270">
        <f t="shared" si="16"/>
        <v>0</v>
      </c>
      <c r="AC20" s="269">
        <f t="shared" si="0"/>
        <v>40</v>
      </c>
    </row>
    <row r="21" spans="1:29" ht="18">
      <c r="A21" s="64" t="str">
        <f>CONCATENATE('بيانات أولية وأسماء الطلاب'!A18)</f>
        <v>12</v>
      </c>
      <c r="B21" s="14" t="str">
        <f>CONCATENATE('بيانات أولية وأسماء الطلاب'!B18)</f>
        <v/>
      </c>
      <c r="C21" s="14" t="str">
        <f>CONCATENATE('بيانات أولية وأسماء الطلاب'!C18)</f>
        <v/>
      </c>
      <c r="D21" s="75"/>
      <c r="E21" s="75"/>
      <c r="F21" s="252">
        <f t="shared" si="1"/>
        <v>0</v>
      </c>
      <c r="G21" s="75"/>
      <c r="H21" s="252">
        <f t="shared" si="2"/>
        <v>0</v>
      </c>
      <c r="I21" s="75"/>
      <c r="J21" s="252">
        <f t="shared" si="3"/>
        <v>0</v>
      </c>
      <c r="K21" s="75"/>
      <c r="L21" s="252">
        <f t="shared" si="4"/>
        <v>0</v>
      </c>
      <c r="M21" s="75"/>
      <c r="N21" s="252">
        <f t="shared" si="5"/>
        <v>0</v>
      </c>
      <c r="O21" s="41">
        <f t="shared" si="17"/>
        <v>0</v>
      </c>
      <c r="Q21" s="269">
        <f t="shared" si="6"/>
        <v>0</v>
      </c>
      <c r="R21" s="269">
        <f>IF('بيانات أولية وأسماء الطلاب'!B18&gt;0,1,0)</f>
        <v>0</v>
      </c>
      <c r="S21" s="105" t="str">
        <f t="shared" si="7"/>
        <v>0</v>
      </c>
      <c r="T21" s="270">
        <f t="shared" si="8"/>
        <v>0</v>
      </c>
      <c r="U21" s="105" t="str">
        <f t="shared" si="9"/>
        <v>0</v>
      </c>
      <c r="V21" s="270">
        <f t="shared" si="10"/>
        <v>0</v>
      </c>
      <c r="W21" s="105" t="str">
        <f t="shared" si="11"/>
        <v>0</v>
      </c>
      <c r="X21" s="270">
        <f t="shared" si="12"/>
        <v>0</v>
      </c>
      <c r="Y21" s="105" t="str">
        <f t="shared" si="13"/>
        <v>0</v>
      </c>
      <c r="Z21" s="270">
        <f t="shared" si="14"/>
        <v>0</v>
      </c>
      <c r="AA21" s="105" t="str">
        <f t="shared" si="15"/>
        <v>0</v>
      </c>
      <c r="AB21" s="270">
        <f t="shared" si="16"/>
        <v>0</v>
      </c>
      <c r="AC21" s="269">
        <f t="shared" si="0"/>
        <v>40</v>
      </c>
    </row>
    <row r="22" spans="1:29" ht="18">
      <c r="A22" s="64" t="str">
        <f>CONCATENATE('بيانات أولية وأسماء الطلاب'!A19)</f>
        <v>13</v>
      </c>
      <c r="B22" s="14" t="str">
        <f>CONCATENATE('بيانات أولية وأسماء الطلاب'!B19)</f>
        <v/>
      </c>
      <c r="C22" s="14" t="str">
        <f>CONCATENATE('بيانات أولية وأسماء الطلاب'!C19)</f>
        <v/>
      </c>
      <c r="D22" s="75"/>
      <c r="E22" s="75"/>
      <c r="F22" s="252">
        <f t="shared" si="1"/>
        <v>0</v>
      </c>
      <c r="G22" s="75"/>
      <c r="H22" s="252">
        <f t="shared" si="2"/>
        <v>0</v>
      </c>
      <c r="I22" s="75"/>
      <c r="J22" s="252">
        <f t="shared" si="3"/>
        <v>0</v>
      </c>
      <c r="K22" s="75"/>
      <c r="L22" s="252">
        <f t="shared" si="4"/>
        <v>0</v>
      </c>
      <c r="M22" s="75"/>
      <c r="N22" s="252">
        <f t="shared" si="5"/>
        <v>0</v>
      </c>
      <c r="O22" s="41">
        <f t="shared" si="17"/>
        <v>0</v>
      </c>
      <c r="Q22" s="269">
        <f t="shared" si="6"/>
        <v>0</v>
      </c>
      <c r="R22" s="269">
        <f>IF('بيانات أولية وأسماء الطلاب'!B19&gt;0,1,0)</f>
        <v>0</v>
      </c>
      <c r="S22" s="105" t="str">
        <f t="shared" si="7"/>
        <v>0</v>
      </c>
      <c r="T22" s="270">
        <f t="shared" si="8"/>
        <v>0</v>
      </c>
      <c r="U22" s="105" t="str">
        <f t="shared" si="9"/>
        <v>0</v>
      </c>
      <c r="V22" s="270">
        <f t="shared" si="10"/>
        <v>0</v>
      </c>
      <c r="W22" s="105" t="str">
        <f t="shared" si="11"/>
        <v>0</v>
      </c>
      <c r="X22" s="270">
        <f t="shared" si="12"/>
        <v>0</v>
      </c>
      <c r="Y22" s="105" t="str">
        <f t="shared" si="13"/>
        <v>0</v>
      </c>
      <c r="Z22" s="270">
        <f t="shared" si="14"/>
        <v>0</v>
      </c>
      <c r="AA22" s="105" t="str">
        <f t="shared" si="15"/>
        <v>0</v>
      </c>
      <c r="AB22" s="270">
        <f t="shared" si="16"/>
        <v>0</v>
      </c>
      <c r="AC22" s="269">
        <f t="shared" si="0"/>
        <v>40</v>
      </c>
    </row>
    <row r="23" spans="1:29" ht="18">
      <c r="A23" s="64" t="str">
        <f>CONCATENATE('بيانات أولية وأسماء الطلاب'!A20)</f>
        <v>14</v>
      </c>
      <c r="B23" s="14" t="str">
        <f>CONCATENATE('بيانات أولية وأسماء الطلاب'!B20)</f>
        <v/>
      </c>
      <c r="C23" s="14" t="str">
        <f>CONCATENATE('بيانات أولية وأسماء الطلاب'!C20)</f>
        <v/>
      </c>
      <c r="D23" s="75"/>
      <c r="E23" s="75"/>
      <c r="F23" s="252">
        <f t="shared" si="1"/>
        <v>0</v>
      </c>
      <c r="G23" s="75"/>
      <c r="H23" s="252">
        <f t="shared" si="2"/>
        <v>0</v>
      </c>
      <c r="I23" s="75"/>
      <c r="J23" s="252">
        <f t="shared" si="3"/>
        <v>0</v>
      </c>
      <c r="K23" s="75"/>
      <c r="L23" s="252">
        <f t="shared" si="4"/>
        <v>0</v>
      </c>
      <c r="M23" s="75"/>
      <c r="N23" s="252">
        <f t="shared" si="5"/>
        <v>0</v>
      </c>
      <c r="O23" s="41">
        <f t="shared" si="17"/>
        <v>0</v>
      </c>
      <c r="Q23" s="269">
        <f t="shared" si="6"/>
        <v>0</v>
      </c>
      <c r="R23" s="269">
        <f>IF('بيانات أولية وأسماء الطلاب'!B20&gt;0,1,0)</f>
        <v>0</v>
      </c>
      <c r="S23" s="105" t="str">
        <f t="shared" si="7"/>
        <v>0</v>
      </c>
      <c r="T23" s="270">
        <f t="shared" si="8"/>
        <v>0</v>
      </c>
      <c r="U23" s="105" t="str">
        <f t="shared" si="9"/>
        <v>0</v>
      </c>
      <c r="V23" s="270">
        <f t="shared" si="10"/>
        <v>0</v>
      </c>
      <c r="W23" s="105" t="str">
        <f t="shared" si="11"/>
        <v>0</v>
      </c>
      <c r="X23" s="270">
        <f t="shared" si="12"/>
        <v>0</v>
      </c>
      <c r="Y23" s="105" t="str">
        <f t="shared" si="13"/>
        <v>0</v>
      </c>
      <c r="Z23" s="270">
        <f t="shared" si="14"/>
        <v>0</v>
      </c>
      <c r="AA23" s="105" t="str">
        <f t="shared" si="15"/>
        <v>0</v>
      </c>
      <c r="AB23" s="270">
        <f t="shared" si="16"/>
        <v>0</v>
      </c>
      <c r="AC23" s="269">
        <f t="shared" si="0"/>
        <v>40</v>
      </c>
    </row>
    <row r="24" spans="1:29" ht="18">
      <c r="A24" s="64" t="str">
        <f>CONCATENATE('بيانات أولية وأسماء الطلاب'!A21)</f>
        <v>15</v>
      </c>
      <c r="B24" s="14" t="str">
        <f>CONCATENATE('بيانات أولية وأسماء الطلاب'!B21)</f>
        <v/>
      </c>
      <c r="C24" s="14" t="str">
        <f>CONCATENATE('بيانات أولية وأسماء الطلاب'!C21)</f>
        <v/>
      </c>
      <c r="D24" s="75"/>
      <c r="E24" s="75"/>
      <c r="F24" s="252">
        <f t="shared" si="1"/>
        <v>0</v>
      </c>
      <c r="G24" s="75"/>
      <c r="H24" s="252">
        <f t="shared" si="2"/>
        <v>0</v>
      </c>
      <c r="I24" s="75"/>
      <c r="J24" s="252">
        <f t="shared" si="3"/>
        <v>0</v>
      </c>
      <c r="K24" s="75"/>
      <c r="L24" s="252">
        <f t="shared" si="4"/>
        <v>0</v>
      </c>
      <c r="M24" s="75"/>
      <c r="N24" s="252">
        <f t="shared" si="5"/>
        <v>0</v>
      </c>
      <c r="O24" s="41">
        <f t="shared" si="17"/>
        <v>0</v>
      </c>
      <c r="Q24" s="269">
        <f t="shared" si="6"/>
        <v>0</v>
      </c>
      <c r="R24" s="269">
        <f>IF('بيانات أولية وأسماء الطلاب'!B21&gt;0,1,0)</f>
        <v>0</v>
      </c>
      <c r="S24" s="105" t="str">
        <f t="shared" si="7"/>
        <v>0</v>
      </c>
      <c r="T24" s="270">
        <f t="shared" si="8"/>
        <v>0</v>
      </c>
      <c r="U24" s="105" t="str">
        <f t="shared" si="9"/>
        <v>0</v>
      </c>
      <c r="V24" s="270">
        <f t="shared" si="10"/>
        <v>0</v>
      </c>
      <c r="W24" s="105" t="str">
        <f t="shared" si="11"/>
        <v>0</v>
      </c>
      <c r="X24" s="270">
        <f t="shared" si="12"/>
        <v>0</v>
      </c>
      <c r="Y24" s="105" t="str">
        <f t="shared" si="13"/>
        <v>0</v>
      </c>
      <c r="Z24" s="270">
        <f t="shared" si="14"/>
        <v>0</v>
      </c>
      <c r="AA24" s="105" t="str">
        <f t="shared" si="15"/>
        <v>0</v>
      </c>
      <c r="AB24" s="270">
        <f t="shared" si="16"/>
        <v>0</v>
      </c>
      <c r="AC24" s="269">
        <f t="shared" si="0"/>
        <v>40</v>
      </c>
    </row>
    <row r="25" spans="1:29" ht="18">
      <c r="A25" s="64" t="str">
        <f>CONCATENATE('بيانات أولية وأسماء الطلاب'!A22)</f>
        <v>16</v>
      </c>
      <c r="B25" s="14" t="str">
        <f>CONCATENATE('بيانات أولية وأسماء الطلاب'!B22)</f>
        <v/>
      </c>
      <c r="C25" s="14" t="str">
        <f>CONCATENATE('بيانات أولية وأسماء الطلاب'!C22)</f>
        <v/>
      </c>
      <c r="D25" s="75"/>
      <c r="E25" s="75"/>
      <c r="F25" s="252">
        <f t="shared" si="1"/>
        <v>0</v>
      </c>
      <c r="G25" s="75"/>
      <c r="H25" s="252">
        <f t="shared" si="2"/>
        <v>0</v>
      </c>
      <c r="I25" s="75"/>
      <c r="J25" s="252">
        <f t="shared" si="3"/>
        <v>0</v>
      </c>
      <c r="K25" s="75"/>
      <c r="L25" s="252">
        <f t="shared" si="4"/>
        <v>0</v>
      </c>
      <c r="M25" s="75"/>
      <c r="N25" s="252">
        <f t="shared" si="5"/>
        <v>0</v>
      </c>
      <c r="O25" s="41">
        <f t="shared" si="17"/>
        <v>0</v>
      </c>
      <c r="Q25" s="269">
        <f t="shared" si="6"/>
        <v>0</v>
      </c>
      <c r="R25" s="269">
        <f>IF('بيانات أولية وأسماء الطلاب'!B22&gt;0,1,0)</f>
        <v>0</v>
      </c>
      <c r="S25" s="105" t="str">
        <f t="shared" si="7"/>
        <v>0</v>
      </c>
      <c r="T25" s="270">
        <f t="shared" si="8"/>
        <v>0</v>
      </c>
      <c r="U25" s="105" t="str">
        <f t="shared" si="9"/>
        <v>0</v>
      </c>
      <c r="V25" s="270">
        <f t="shared" si="10"/>
        <v>0</v>
      </c>
      <c r="W25" s="105" t="str">
        <f t="shared" si="11"/>
        <v>0</v>
      </c>
      <c r="X25" s="270">
        <f t="shared" si="12"/>
        <v>0</v>
      </c>
      <c r="Y25" s="105" t="str">
        <f t="shared" si="13"/>
        <v>0</v>
      </c>
      <c r="Z25" s="270">
        <f t="shared" si="14"/>
        <v>0</v>
      </c>
      <c r="AA25" s="105" t="str">
        <f t="shared" si="15"/>
        <v>0</v>
      </c>
      <c r="AB25" s="270">
        <f t="shared" si="16"/>
        <v>0</v>
      </c>
      <c r="AC25" s="269">
        <f t="shared" si="0"/>
        <v>40</v>
      </c>
    </row>
    <row r="26" spans="1:29" ht="18">
      <c r="A26" s="64" t="str">
        <f>CONCATENATE('بيانات أولية وأسماء الطلاب'!A23)</f>
        <v>17</v>
      </c>
      <c r="B26" s="14" t="str">
        <f>CONCATENATE('بيانات أولية وأسماء الطلاب'!B23)</f>
        <v/>
      </c>
      <c r="C26" s="14" t="str">
        <f>CONCATENATE('بيانات أولية وأسماء الطلاب'!C23)</f>
        <v/>
      </c>
      <c r="D26" s="75"/>
      <c r="E26" s="75"/>
      <c r="F26" s="252">
        <f t="shared" si="1"/>
        <v>0</v>
      </c>
      <c r="G26" s="75"/>
      <c r="H26" s="252">
        <f t="shared" si="2"/>
        <v>0</v>
      </c>
      <c r="I26" s="75"/>
      <c r="J26" s="252">
        <f t="shared" si="3"/>
        <v>0</v>
      </c>
      <c r="K26" s="75"/>
      <c r="L26" s="252">
        <f t="shared" si="4"/>
        <v>0</v>
      </c>
      <c r="M26" s="75"/>
      <c r="N26" s="252">
        <f t="shared" si="5"/>
        <v>0</v>
      </c>
      <c r="O26" s="41">
        <f t="shared" si="17"/>
        <v>0</v>
      </c>
      <c r="Q26" s="269">
        <f t="shared" si="6"/>
        <v>0</v>
      </c>
      <c r="R26" s="269">
        <f>IF('بيانات أولية وأسماء الطلاب'!B23&gt;0,1,0)</f>
        <v>0</v>
      </c>
      <c r="S26" s="105" t="str">
        <f t="shared" si="7"/>
        <v>0</v>
      </c>
      <c r="T26" s="270">
        <f t="shared" si="8"/>
        <v>0</v>
      </c>
      <c r="U26" s="105" t="str">
        <f t="shared" si="9"/>
        <v>0</v>
      </c>
      <c r="V26" s="270">
        <f t="shared" si="10"/>
        <v>0</v>
      </c>
      <c r="W26" s="105" t="str">
        <f t="shared" si="11"/>
        <v>0</v>
      </c>
      <c r="X26" s="270">
        <f t="shared" si="12"/>
        <v>0</v>
      </c>
      <c r="Y26" s="105" t="str">
        <f t="shared" si="13"/>
        <v>0</v>
      </c>
      <c r="Z26" s="270">
        <f t="shared" si="14"/>
        <v>0</v>
      </c>
      <c r="AA26" s="105" t="str">
        <f t="shared" si="15"/>
        <v>0</v>
      </c>
      <c r="AB26" s="270">
        <f t="shared" si="16"/>
        <v>0</v>
      </c>
      <c r="AC26" s="269">
        <f t="shared" si="0"/>
        <v>40</v>
      </c>
    </row>
    <row r="27" spans="1:29" ht="18">
      <c r="A27" s="64" t="str">
        <f>CONCATENATE('بيانات أولية وأسماء الطلاب'!A24)</f>
        <v>18</v>
      </c>
      <c r="B27" s="14" t="str">
        <f>CONCATENATE('بيانات أولية وأسماء الطلاب'!B24)</f>
        <v/>
      </c>
      <c r="C27" s="14" t="str">
        <f>CONCATENATE('بيانات أولية وأسماء الطلاب'!C24)</f>
        <v/>
      </c>
      <c r="D27" s="75"/>
      <c r="E27" s="75"/>
      <c r="F27" s="252">
        <f t="shared" si="1"/>
        <v>0</v>
      </c>
      <c r="G27" s="75"/>
      <c r="H27" s="252">
        <f t="shared" si="2"/>
        <v>0</v>
      </c>
      <c r="I27" s="75"/>
      <c r="J27" s="252">
        <f t="shared" si="3"/>
        <v>0</v>
      </c>
      <c r="K27" s="75"/>
      <c r="L27" s="252">
        <f t="shared" si="4"/>
        <v>0</v>
      </c>
      <c r="M27" s="75"/>
      <c r="N27" s="252">
        <f t="shared" si="5"/>
        <v>0</v>
      </c>
      <c r="O27" s="41">
        <f t="shared" si="17"/>
        <v>0</v>
      </c>
      <c r="Q27" s="269">
        <f t="shared" si="6"/>
        <v>0</v>
      </c>
      <c r="R27" s="269">
        <f>IF('بيانات أولية وأسماء الطلاب'!B24&gt;0,1,0)</f>
        <v>0</v>
      </c>
      <c r="S27" s="105" t="str">
        <f t="shared" si="7"/>
        <v>0</v>
      </c>
      <c r="T27" s="270">
        <f t="shared" si="8"/>
        <v>0</v>
      </c>
      <c r="U27" s="105" t="str">
        <f t="shared" si="9"/>
        <v>0</v>
      </c>
      <c r="V27" s="270">
        <f t="shared" si="10"/>
        <v>0</v>
      </c>
      <c r="W27" s="105" t="str">
        <f t="shared" si="11"/>
        <v>0</v>
      </c>
      <c r="X27" s="270">
        <f t="shared" si="12"/>
        <v>0</v>
      </c>
      <c r="Y27" s="105" t="str">
        <f t="shared" si="13"/>
        <v>0</v>
      </c>
      <c r="Z27" s="270">
        <f t="shared" si="14"/>
        <v>0</v>
      </c>
      <c r="AA27" s="105" t="str">
        <f t="shared" si="15"/>
        <v>0</v>
      </c>
      <c r="AB27" s="270">
        <f t="shared" si="16"/>
        <v>0</v>
      </c>
      <c r="AC27" s="269">
        <f t="shared" si="0"/>
        <v>40</v>
      </c>
    </row>
    <row r="28" spans="1:29" ht="18">
      <c r="A28" s="64" t="str">
        <f>CONCATENATE('بيانات أولية وأسماء الطلاب'!A25)</f>
        <v>19</v>
      </c>
      <c r="B28" s="14" t="str">
        <f>CONCATENATE('بيانات أولية وأسماء الطلاب'!B25)</f>
        <v/>
      </c>
      <c r="C28" s="14" t="str">
        <f>CONCATENATE('بيانات أولية وأسماء الطلاب'!C25)</f>
        <v/>
      </c>
      <c r="D28" s="75"/>
      <c r="E28" s="75"/>
      <c r="F28" s="252">
        <f t="shared" si="1"/>
        <v>0</v>
      </c>
      <c r="G28" s="75"/>
      <c r="H28" s="252">
        <f t="shared" si="2"/>
        <v>0</v>
      </c>
      <c r="I28" s="75"/>
      <c r="J28" s="252">
        <f t="shared" si="3"/>
        <v>0</v>
      </c>
      <c r="K28" s="75"/>
      <c r="L28" s="252">
        <f t="shared" si="4"/>
        <v>0</v>
      </c>
      <c r="M28" s="75"/>
      <c r="N28" s="252">
        <f t="shared" si="5"/>
        <v>0</v>
      </c>
      <c r="O28" s="41">
        <f t="shared" si="17"/>
        <v>0</v>
      </c>
      <c r="Q28" s="269">
        <f t="shared" si="6"/>
        <v>0</v>
      </c>
      <c r="R28" s="269">
        <f>IF('بيانات أولية وأسماء الطلاب'!B25&gt;0,1,0)</f>
        <v>0</v>
      </c>
      <c r="S28" s="105" t="str">
        <f t="shared" si="7"/>
        <v>0</v>
      </c>
      <c r="T28" s="270">
        <f t="shared" si="8"/>
        <v>0</v>
      </c>
      <c r="U28" s="105" t="str">
        <f t="shared" si="9"/>
        <v>0</v>
      </c>
      <c r="V28" s="270">
        <f t="shared" si="10"/>
        <v>0</v>
      </c>
      <c r="W28" s="105" t="str">
        <f t="shared" si="11"/>
        <v>0</v>
      </c>
      <c r="X28" s="270">
        <f t="shared" si="12"/>
        <v>0</v>
      </c>
      <c r="Y28" s="105" t="str">
        <f t="shared" si="13"/>
        <v>0</v>
      </c>
      <c r="Z28" s="270">
        <f t="shared" si="14"/>
        <v>0</v>
      </c>
      <c r="AA28" s="105" t="str">
        <f t="shared" si="15"/>
        <v>0</v>
      </c>
      <c r="AB28" s="270">
        <f t="shared" si="16"/>
        <v>0</v>
      </c>
      <c r="AC28" s="269">
        <f t="shared" si="0"/>
        <v>40</v>
      </c>
    </row>
    <row r="29" spans="1:29" ht="18">
      <c r="A29" s="64" t="str">
        <f>CONCATENATE('بيانات أولية وأسماء الطلاب'!A26)</f>
        <v>20</v>
      </c>
      <c r="B29" s="14" t="str">
        <f>CONCATENATE('بيانات أولية وأسماء الطلاب'!B26)</f>
        <v/>
      </c>
      <c r="C29" s="14" t="str">
        <f>CONCATENATE('بيانات أولية وأسماء الطلاب'!C26)</f>
        <v/>
      </c>
      <c r="D29" s="75"/>
      <c r="E29" s="75"/>
      <c r="F29" s="252">
        <f t="shared" si="1"/>
        <v>0</v>
      </c>
      <c r="G29" s="75"/>
      <c r="H29" s="252">
        <f t="shared" si="2"/>
        <v>0</v>
      </c>
      <c r="I29" s="75"/>
      <c r="J29" s="252">
        <f t="shared" si="3"/>
        <v>0</v>
      </c>
      <c r="K29" s="75"/>
      <c r="L29" s="252">
        <f t="shared" si="4"/>
        <v>0</v>
      </c>
      <c r="M29" s="75"/>
      <c r="N29" s="252">
        <f t="shared" si="5"/>
        <v>0</v>
      </c>
      <c r="O29" s="41">
        <f t="shared" si="17"/>
        <v>0</v>
      </c>
      <c r="Q29" s="269">
        <f t="shared" si="6"/>
        <v>0</v>
      </c>
      <c r="R29" s="269">
        <f>IF('بيانات أولية وأسماء الطلاب'!B26&gt;0,1,0)</f>
        <v>0</v>
      </c>
      <c r="S29" s="105" t="str">
        <f t="shared" si="7"/>
        <v>0</v>
      </c>
      <c r="T29" s="270">
        <f t="shared" si="8"/>
        <v>0</v>
      </c>
      <c r="U29" s="105" t="str">
        <f t="shared" si="9"/>
        <v>0</v>
      </c>
      <c r="V29" s="270">
        <f t="shared" si="10"/>
        <v>0</v>
      </c>
      <c r="W29" s="105" t="str">
        <f t="shared" si="11"/>
        <v>0</v>
      </c>
      <c r="X29" s="270">
        <f t="shared" si="12"/>
        <v>0</v>
      </c>
      <c r="Y29" s="105" t="str">
        <f t="shared" si="13"/>
        <v>0</v>
      </c>
      <c r="Z29" s="270">
        <f t="shared" si="14"/>
        <v>0</v>
      </c>
      <c r="AA29" s="105" t="str">
        <f t="shared" si="15"/>
        <v>0</v>
      </c>
      <c r="AB29" s="270">
        <f t="shared" si="16"/>
        <v>0</v>
      </c>
      <c r="AC29" s="269">
        <f t="shared" si="0"/>
        <v>40</v>
      </c>
    </row>
    <row r="30" spans="1:29" ht="18">
      <c r="A30" s="64" t="str">
        <f>CONCATENATE('بيانات أولية وأسماء الطلاب'!A27)</f>
        <v>21</v>
      </c>
      <c r="B30" s="14" t="str">
        <f>CONCATENATE('بيانات أولية وأسماء الطلاب'!B27)</f>
        <v/>
      </c>
      <c r="C30" s="14" t="str">
        <f>CONCATENATE('بيانات أولية وأسماء الطلاب'!C27)</f>
        <v/>
      </c>
      <c r="D30" s="75"/>
      <c r="E30" s="75"/>
      <c r="F30" s="252">
        <f t="shared" si="1"/>
        <v>0</v>
      </c>
      <c r="G30" s="75"/>
      <c r="H30" s="252">
        <f t="shared" si="2"/>
        <v>0</v>
      </c>
      <c r="I30" s="75"/>
      <c r="J30" s="252">
        <f t="shared" si="3"/>
        <v>0</v>
      </c>
      <c r="K30" s="75"/>
      <c r="L30" s="252">
        <f t="shared" si="4"/>
        <v>0</v>
      </c>
      <c r="M30" s="75"/>
      <c r="N30" s="252">
        <f t="shared" si="5"/>
        <v>0</v>
      </c>
      <c r="O30" s="41">
        <f t="shared" si="17"/>
        <v>0</v>
      </c>
      <c r="Q30" s="269">
        <f t="shared" si="6"/>
        <v>0</v>
      </c>
      <c r="R30" s="269">
        <f>IF('بيانات أولية وأسماء الطلاب'!B27&gt;0,1,0)</f>
        <v>0</v>
      </c>
      <c r="S30" s="105" t="str">
        <f t="shared" si="7"/>
        <v>0</v>
      </c>
      <c r="T30" s="270">
        <f t="shared" si="8"/>
        <v>0</v>
      </c>
      <c r="U30" s="105" t="str">
        <f t="shared" si="9"/>
        <v>0</v>
      </c>
      <c r="V30" s="270">
        <f t="shared" si="10"/>
        <v>0</v>
      </c>
      <c r="W30" s="105" t="str">
        <f t="shared" si="11"/>
        <v>0</v>
      </c>
      <c r="X30" s="270">
        <f t="shared" si="12"/>
        <v>0</v>
      </c>
      <c r="Y30" s="105" t="str">
        <f t="shared" si="13"/>
        <v>0</v>
      </c>
      <c r="Z30" s="270">
        <f t="shared" si="14"/>
        <v>0</v>
      </c>
      <c r="AA30" s="105" t="str">
        <f t="shared" si="15"/>
        <v>0</v>
      </c>
      <c r="AB30" s="270">
        <f t="shared" si="16"/>
        <v>0</v>
      </c>
      <c r="AC30" s="269">
        <f t="shared" si="0"/>
        <v>40</v>
      </c>
    </row>
    <row r="31" spans="1:29" ht="18">
      <c r="A31" s="64" t="str">
        <f>CONCATENATE('بيانات أولية وأسماء الطلاب'!A28)</f>
        <v>22</v>
      </c>
      <c r="B31" s="14" t="str">
        <f>CONCATENATE('بيانات أولية وأسماء الطلاب'!B28)</f>
        <v/>
      </c>
      <c r="C31" s="14" t="str">
        <f>CONCATENATE('بيانات أولية وأسماء الطلاب'!C28)</f>
        <v/>
      </c>
      <c r="D31" s="75"/>
      <c r="E31" s="75"/>
      <c r="F31" s="252">
        <f t="shared" si="1"/>
        <v>0</v>
      </c>
      <c r="G31" s="75"/>
      <c r="H31" s="252">
        <f t="shared" si="2"/>
        <v>0</v>
      </c>
      <c r="I31" s="75"/>
      <c r="J31" s="252">
        <f t="shared" si="3"/>
        <v>0</v>
      </c>
      <c r="K31" s="75"/>
      <c r="L31" s="252">
        <f t="shared" si="4"/>
        <v>0</v>
      </c>
      <c r="M31" s="75"/>
      <c r="N31" s="252">
        <f t="shared" si="5"/>
        <v>0</v>
      </c>
      <c r="O31" s="41">
        <f t="shared" si="17"/>
        <v>0</v>
      </c>
      <c r="Q31" s="269">
        <f t="shared" si="6"/>
        <v>0</v>
      </c>
      <c r="R31" s="269">
        <f>IF('بيانات أولية وأسماء الطلاب'!B28&gt;0,1,0)</f>
        <v>0</v>
      </c>
      <c r="S31" s="105" t="str">
        <f t="shared" si="7"/>
        <v>0</v>
      </c>
      <c r="T31" s="270">
        <f t="shared" si="8"/>
        <v>0</v>
      </c>
      <c r="U31" s="105" t="str">
        <f t="shared" si="9"/>
        <v>0</v>
      </c>
      <c r="V31" s="270">
        <f t="shared" si="10"/>
        <v>0</v>
      </c>
      <c r="W31" s="105" t="str">
        <f t="shared" si="11"/>
        <v>0</v>
      </c>
      <c r="X31" s="270">
        <f t="shared" si="12"/>
        <v>0</v>
      </c>
      <c r="Y31" s="105" t="str">
        <f t="shared" si="13"/>
        <v>0</v>
      </c>
      <c r="Z31" s="270">
        <f t="shared" si="14"/>
        <v>0</v>
      </c>
      <c r="AA31" s="105" t="str">
        <f t="shared" si="15"/>
        <v>0</v>
      </c>
      <c r="AB31" s="270">
        <f t="shared" si="16"/>
        <v>0</v>
      </c>
      <c r="AC31" s="269">
        <f t="shared" si="0"/>
        <v>40</v>
      </c>
    </row>
    <row r="32" spans="1:29" ht="18">
      <c r="A32" s="64" t="str">
        <f>CONCATENATE('بيانات أولية وأسماء الطلاب'!A29)</f>
        <v>23</v>
      </c>
      <c r="B32" s="14" t="str">
        <f>CONCATENATE('بيانات أولية وأسماء الطلاب'!B29)</f>
        <v/>
      </c>
      <c r="C32" s="14" t="str">
        <f>CONCATENATE('بيانات أولية وأسماء الطلاب'!C29)</f>
        <v/>
      </c>
      <c r="D32" s="75"/>
      <c r="E32" s="75"/>
      <c r="F32" s="252">
        <f t="shared" si="1"/>
        <v>0</v>
      </c>
      <c r="G32" s="75"/>
      <c r="H32" s="252">
        <f t="shared" si="2"/>
        <v>0</v>
      </c>
      <c r="I32" s="75"/>
      <c r="J32" s="252">
        <f t="shared" si="3"/>
        <v>0</v>
      </c>
      <c r="K32" s="75"/>
      <c r="L32" s="252">
        <f t="shared" si="4"/>
        <v>0</v>
      </c>
      <c r="M32" s="75"/>
      <c r="N32" s="252">
        <f t="shared" si="5"/>
        <v>0</v>
      </c>
      <c r="O32" s="41">
        <f t="shared" si="17"/>
        <v>0</v>
      </c>
      <c r="Q32" s="269">
        <f t="shared" si="6"/>
        <v>0</v>
      </c>
      <c r="R32" s="269">
        <f>IF('بيانات أولية وأسماء الطلاب'!B29&gt;0,1,0)</f>
        <v>0</v>
      </c>
      <c r="S32" s="105" t="str">
        <f t="shared" si="7"/>
        <v>0</v>
      </c>
      <c r="T32" s="270">
        <f t="shared" si="8"/>
        <v>0</v>
      </c>
      <c r="U32" s="105" t="str">
        <f t="shared" si="9"/>
        <v>0</v>
      </c>
      <c r="V32" s="270">
        <f t="shared" si="10"/>
        <v>0</v>
      </c>
      <c r="W32" s="105" t="str">
        <f t="shared" si="11"/>
        <v>0</v>
      </c>
      <c r="X32" s="270">
        <f t="shared" si="12"/>
        <v>0</v>
      </c>
      <c r="Y32" s="105" t="str">
        <f t="shared" si="13"/>
        <v>0</v>
      </c>
      <c r="Z32" s="270">
        <f t="shared" si="14"/>
        <v>0</v>
      </c>
      <c r="AA32" s="105" t="str">
        <f t="shared" si="15"/>
        <v>0</v>
      </c>
      <c r="AB32" s="270">
        <f t="shared" si="16"/>
        <v>0</v>
      </c>
      <c r="AC32" s="269">
        <f t="shared" si="0"/>
        <v>40</v>
      </c>
    </row>
    <row r="33" spans="1:29" ht="18">
      <c r="A33" s="64" t="str">
        <f>CONCATENATE('بيانات أولية وأسماء الطلاب'!A30)</f>
        <v>24</v>
      </c>
      <c r="B33" s="14" t="str">
        <f>CONCATENATE('بيانات أولية وأسماء الطلاب'!B30)</f>
        <v/>
      </c>
      <c r="C33" s="14" t="str">
        <f>CONCATENATE('بيانات أولية وأسماء الطلاب'!C30)</f>
        <v/>
      </c>
      <c r="D33" s="75"/>
      <c r="E33" s="75"/>
      <c r="F33" s="252">
        <f t="shared" si="1"/>
        <v>0</v>
      </c>
      <c r="G33" s="75"/>
      <c r="H33" s="252">
        <f t="shared" si="2"/>
        <v>0</v>
      </c>
      <c r="I33" s="75"/>
      <c r="J33" s="252">
        <f t="shared" si="3"/>
        <v>0</v>
      </c>
      <c r="K33" s="75"/>
      <c r="L33" s="252">
        <f t="shared" si="4"/>
        <v>0</v>
      </c>
      <c r="M33" s="75"/>
      <c r="N33" s="252">
        <f t="shared" si="5"/>
        <v>0</v>
      </c>
      <c r="O33" s="41">
        <f t="shared" si="17"/>
        <v>0</v>
      </c>
      <c r="Q33" s="269">
        <f t="shared" si="6"/>
        <v>0</v>
      </c>
      <c r="R33" s="269">
        <f>IF('بيانات أولية وأسماء الطلاب'!B30&gt;0,1,0)</f>
        <v>0</v>
      </c>
      <c r="S33" s="105" t="str">
        <f t="shared" si="7"/>
        <v>0</v>
      </c>
      <c r="T33" s="270">
        <f t="shared" si="8"/>
        <v>0</v>
      </c>
      <c r="U33" s="105" t="str">
        <f t="shared" si="9"/>
        <v>0</v>
      </c>
      <c r="V33" s="270">
        <f t="shared" si="10"/>
        <v>0</v>
      </c>
      <c r="W33" s="105" t="str">
        <f t="shared" si="11"/>
        <v>0</v>
      </c>
      <c r="X33" s="270">
        <f t="shared" si="12"/>
        <v>0</v>
      </c>
      <c r="Y33" s="105" t="str">
        <f t="shared" si="13"/>
        <v>0</v>
      </c>
      <c r="Z33" s="270">
        <f t="shared" si="14"/>
        <v>0</v>
      </c>
      <c r="AA33" s="105" t="str">
        <f t="shared" si="15"/>
        <v>0</v>
      </c>
      <c r="AB33" s="270">
        <f t="shared" si="16"/>
        <v>0</v>
      </c>
      <c r="AC33" s="269">
        <f t="shared" si="0"/>
        <v>40</v>
      </c>
    </row>
    <row r="34" spans="1:29" ht="18">
      <c r="A34" s="64" t="str">
        <f>CONCATENATE('بيانات أولية وأسماء الطلاب'!A31)</f>
        <v>25</v>
      </c>
      <c r="B34" s="14" t="str">
        <f>CONCATENATE('بيانات أولية وأسماء الطلاب'!B31)</f>
        <v/>
      </c>
      <c r="C34" s="14" t="str">
        <f>CONCATENATE('بيانات أولية وأسماء الطلاب'!C31)</f>
        <v/>
      </c>
      <c r="D34" s="75"/>
      <c r="E34" s="75"/>
      <c r="F34" s="252">
        <f t="shared" si="1"/>
        <v>0</v>
      </c>
      <c r="G34" s="75"/>
      <c r="H34" s="252">
        <f t="shared" si="2"/>
        <v>0</v>
      </c>
      <c r="I34" s="75"/>
      <c r="J34" s="252">
        <f t="shared" si="3"/>
        <v>0</v>
      </c>
      <c r="K34" s="75"/>
      <c r="L34" s="252">
        <f t="shared" si="4"/>
        <v>0</v>
      </c>
      <c r="M34" s="75"/>
      <c r="N34" s="252">
        <f t="shared" si="5"/>
        <v>0</v>
      </c>
      <c r="O34" s="41">
        <f t="shared" si="17"/>
        <v>0</v>
      </c>
      <c r="Q34" s="269">
        <f t="shared" si="6"/>
        <v>0</v>
      </c>
      <c r="R34" s="269">
        <f>IF('بيانات أولية وأسماء الطلاب'!B31&gt;0,1,0)</f>
        <v>0</v>
      </c>
      <c r="S34" s="105" t="str">
        <f t="shared" si="7"/>
        <v>0</v>
      </c>
      <c r="T34" s="270">
        <f t="shared" si="8"/>
        <v>0</v>
      </c>
      <c r="U34" s="105" t="str">
        <f t="shared" si="9"/>
        <v>0</v>
      </c>
      <c r="V34" s="270">
        <f t="shared" si="10"/>
        <v>0</v>
      </c>
      <c r="W34" s="105" t="str">
        <f t="shared" si="11"/>
        <v>0</v>
      </c>
      <c r="X34" s="270">
        <f t="shared" si="12"/>
        <v>0</v>
      </c>
      <c r="Y34" s="105" t="str">
        <f t="shared" si="13"/>
        <v>0</v>
      </c>
      <c r="Z34" s="270">
        <f t="shared" si="14"/>
        <v>0</v>
      </c>
      <c r="AA34" s="105" t="str">
        <f t="shared" si="15"/>
        <v>0</v>
      </c>
      <c r="AB34" s="270">
        <f t="shared" si="16"/>
        <v>0</v>
      </c>
      <c r="AC34" s="269">
        <f t="shared" si="0"/>
        <v>40</v>
      </c>
    </row>
    <row r="35" spans="1:29" ht="18">
      <c r="A35" s="64" t="str">
        <f>CONCATENATE('بيانات أولية وأسماء الطلاب'!A32)</f>
        <v>26</v>
      </c>
      <c r="B35" s="14" t="str">
        <f>CONCATENATE('بيانات أولية وأسماء الطلاب'!B32)</f>
        <v/>
      </c>
      <c r="C35" s="14" t="str">
        <f>CONCATENATE('بيانات أولية وأسماء الطلاب'!C32)</f>
        <v/>
      </c>
      <c r="D35" s="75"/>
      <c r="E35" s="75"/>
      <c r="F35" s="252">
        <f t="shared" si="1"/>
        <v>0</v>
      </c>
      <c r="G35" s="75"/>
      <c r="H35" s="252">
        <f t="shared" si="2"/>
        <v>0</v>
      </c>
      <c r="I35" s="75"/>
      <c r="J35" s="252">
        <f t="shared" si="3"/>
        <v>0</v>
      </c>
      <c r="K35" s="75"/>
      <c r="L35" s="252">
        <f t="shared" si="4"/>
        <v>0</v>
      </c>
      <c r="M35" s="75"/>
      <c r="N35" s="252">
        <f t="shared" si="5"/>
        <v>0</v>
      </c>
      <c r="O35" s="41">
        <f t="shared" si="17"/>
        <v>0</v>
      </c>
      <c r="Q35" s="269">
        <f t="shared" si="6"/>
        <v>0</v>
      </c>
      <c r="R35" s="269">
        <f>IF('بيانات أولية وأسماء الطلاب'!B32&gt;0,1,0)</f>
        <v>0</v>
      </c>
      <c r="S35" s="105" t="str">
        <f t="shared" si="7"/>
        <v>0</v>
      </c>
      <c r="T35" s="270">
        <f t="shared" si="8"/>
        <v>0</v>
      </c>
      <c r="U35" s="105" t="str">
        <f t="shared" si="9"/>
        <v>0</v>
      </c>
      <c r="V35" s="270">
        <f t="shared" si="10"/>
        <v>0</v>
      </c>
      <c r="W35" s="105" t="str">
        <f t="shared" si="11"/>
        <v>0</v>
      </c>
      <c r="X35" s="270">
        <f t="shared" si="12"/>
        <v>0</v>
      </c>
      <c r="Y35" s="105" t="str">
        <f t="shared" si="13"/>
        <v>0</v>
      </c>
      <c r="Z35" s="270">
        <f t="shared" si="14"/>
        <v>0</v>
      </c>
      <c r="AA35" s="105" t="str">
        <f t="shared" si="15"/>
        <v>0</v>
      </c>
      <c r="AB35" s="270">
        <f t="shared" si="16"/>
        <v>0</v>
      </c>
      <c r="AC35" s="269">
        <f t="shared" si="0"/>
        <v>40</v>
      </c>
    </row>
    <row r="36" spans="1:29" ht="18">
      <c r="A36" s="64" t="str">
        <f>CONCATENATE('بيانات أولية وأسماء الطلاب'!A33)</f>
        <v>27</v>
      </c>
      <c r="B36" s="14" t="str">
        <f>CONCATENATE('بيانات أولية وأسماء الطلاب'!B33)</f>
        <v/>
      </c>
      <c r="C36" s="14" t="str">
        <f>CONCATENATE('بيانات أولية وأسماء الطلاب'!C33)</f>
        <v/>
      </c>
      <c r="D36" s="75"/>
      <c r="E36" s="75"/>
      <c r="F36" s="252">
        <f t="shared" si="1"/>
        <v>0</v>
      </c>
      <c r="G36" s="75"/>
      <c r="H36" s="252">
        <f t="shared" si="2"/>
        <v>0</v>
      </c>
      <c r="I36" s="75"/>
      <c r="J36" s="252">
        <f t="shared" si="3"/>
        <v>0</v>
      </c>
      <c r="K36" s="75"/>
      <c r="L36" s="252">
        <f t="shared" si="4"/>
        <v>0</v>
      </c>
      <c r="M36" s="75"/>
      <c r="N36" s="252">
        <f t="shared" si="5"/>
        <v>0</v>
      </c>
      <c r="O36" s="41">
        <f t="shared" si="17"/>
        <v>0</v>
      </c>
      <c r="Q36" s="269">
        <f t="shared" si="6"/>
        <v>0</v>
      </c>
      <c r="R36" s="269">
        <f>IF('بيانات أولية وأسماء الطلاب'!B33&gt;0,1,0)</f>
        <v>0</v>
      </c>
      <c r="S36" s="105" t="str">
        <f t="shared" si="7"/>
        <v>0</v>
      </c>
      <c r="T36" s="270">
        <f t="shared" si="8"/>
        <v>0</v>
      </c>
      <c r="U36" s="105" t="str">
        <f t="shared" si="9"/>
        <v>0</v>
      </c>
      <c r="V36" s="270">
        <f t="shared" si="10"/>
        <v>0</v>
      </c>
      <c r="W36" s="105" t="str">
        <f t="shared" si="11"/>
        <v>0</v>
      </c>
      <c r="X36" s="270">
        <f t="shared" si="12"/>
        <v>0</v>
      </c>
      <c r="Y36" s="105" t="str">
        <f t="shared" si="13"/>
        <v>0</v>
      </c>
      <c r="Z36" s="270">
        <f t="shared" si="14"/>
        <v>0</v>
      </c>
      <c r="AA36" s="105" t="str">
        <f t="shared" si="15"/>
        <v>0</v>
      </c>
      <c r="AB36" s="270">
        <f t="shared" si="16"/>
        <v>0</v>
      </c>
      <c r="AC36" s="269">
        <f t="shared" si="0"/>
        <v>40</v>
      </c>
    </row>
    <row r="37" spans="1:29" ht="18">
      <c r="A37" s="64" t="str">
        <f>CONCATENATE('بيانات أولية وأسماء الطلاب'!A34)</f>
        <v>28</v>
      </c>
      <c r="B37" s="14" t="str">
        <f>CONCATENATE('بيانات أولية وأسماء الطلاب'!B34)</f>
        <v/>
      </c>
      <c r="C37" s="14" t="str">
        <f>CONCATENATE('بيانات أولية وأسماء الطلاب'!C34)</f>
        <v/>
      </c>
      <c r="D37" s="75"/>
      <c r="E37" s="75"/>
      <c r="F37" s="252">
        <f t="shared" si="1"/>
        <v>0</v>
      </c>
      <c r="G37" s="75"/>
      <c r="H37" s="252">
        <f t="shared" si="2"/>
        <v>0</v>
      </c>
      <c r="I37" s="75"/>
      <c r="J37" s="252">
        <f t="shared" si="3"/>
        <v>0</v>
      </c>
      <c r="K37" s="75"/>
      <c r="L37" s="252">
        <f t="shared" si="4"/>
        <v>0</v>
      </c>
      <c r="M37" s="75"/>
      <c r="N37" s="252">
        <f t="shared" si="5"/>
        <v>0</v>
      </c>
      <c r="O37" s="41">
        <f t="shared" si="17"/>
        <v>0</v>
      </c>
      <c r="Q37" s="269">
        <f t="shared" si="6"/>
        <v>0</v>
      </c>
      <c r="R37" s="269">
        <f>IF('بيانات أولية وأسماء الطلاب'!B34&gt;0,1,0)</f>
        <v>0</v>
      </c>
      <c r="S37" s="105" t="str">
        <f t="shared" si="7"/>
        <v>0</v>
      </c>
      <c r="T37" s="270">
        <f t="shared" si="8"/>
        <v>0</v>
      </c>
      <c r="U37" s="105" t="str">
        <f t="shared" si="9"/>
        <v>0</v>
      </c>
      <c r="V37" s="270">
        <f t="shared" si="10"/>
        <v>0</v>
      </c>
      <c r="W37" s="105" t="str">
        <f t="shared" si="11"/>
        <v>0</v>
      </c>
      <c r="X37" s="270">
        <f t="shared" si="12"/>
        <v>0</v>
      </c>
      <c r="Y37" s="105" t="str">
        <f t="shared" si="13"/>
        <v>0</v>
      </c>
      <c r="Z37" s="270">
        <f t="shared" si="14"/>
        <v>0</v>
      </c>
      <c r="AA37" s="105" t="str">
        <f t="shared" si="15"/>
        <v>0</v>
      </c>
      <c r="AB37" s="270">
        <f t="shared" si="16"/>
        <v>0</v>
      </c>
      <c r="AC37" s="269">
        <f t="shared" si="0"/>
        <v>40</v>
      </c>
    </row>
    <row r="38" spans="1:29" ht="18">
      <c r="A38" s="64" t="str">
        <f>CONCATENATE('بيانات أولية وأسماء الطلاب'!A35)</f>
        <v>29</v>
      </c>
      <c r="B38" s="14" t="str">
        <f>CONCATENATE('بيانات أولية وأسماء الطلاب'!B35)</f>
        <v/>
      </c>
      <c r="C38" s="14" t="str">
        <f>CONCATENATE('بيانات أولية وأسماء الطلاب'!C35)</f>
        <v/>
      </c>
      <c r="D38" s="75"/>
      <c r="E38" s="75"/>
      <c r="F38" s="252">
        <f t="shared" si="1"/>
        <v>0</v>
      </c>
      <c r="G38" s="75"/>
      <c r="H38" s="252">
        <f t="shared" si="2"/>
        <v>0</v>
      </c>
      <c r="I38" s="75"/>
      <c r="J38" s="252">
        <f t="shared" si="3"/>
        <v>0</v>
      </c>
      <c r="K38" s="75"/>
      <c r="L38" s="252">
        <f t="shared" si="4"/>
        <v>0</v>
      </c>
      <c r="M38" s="75"/>
      <c r="N38" s="252">
        <f t="shared" si="5"/>
        <v>0</v>
      </c>
      <c r="O38" s="41">
        <f t="shared" si="17"/>
        <v>0</v>
      </c>
      <c r="Q38" s="269">
        <f t="shared" si="6"/>
        <v>0</v>
      </c>
      <c r="R38" s="269">
        <f>IF('بيانات أولية وأسماء الطلاب'!B35&gt;0,1,0)</f>
        <v>0</v>
      </c>
      <c r="S38" s="105" t="str">
        <f t="shared" si="7"/>
        <v>0</v>
      </c>
      <c r="T38" s="270">
        <f t="shared" si="8"/>
        <v>0</v>
      </c>
      <c r="U38" s="105" t="str">
        <f t="shared" si="9"/>
        <v>0</v>
      </c>
      <c r="V38" s="270">
        <f t="shared" si="10"/>
        <v>0</v>
      </c>
      <c r="W38" s="105" t="str">
        <f t="shared" si="11"/>
        <v>0</v>
      </c>
      <c r="X38" s="270">
        <f t="shared" si="12"/>
        <v>0</v>
      </c>
      <c r="Y38" s="105" t="str">
        <f t="shared" si="13"/>
        <v>0</v>
      </c>
      <c r="Z38" s="270">
        <f t="shared" si="14"/>
        <v>0</v>
      </c>
      <c r="AA38" s="105" t="str">
        <f t="shared" si="15"/>
        <v>0</v>
      </c>
      <c r="AB38" s="270">
        <f t="shared" si="16"/>
        <v>0</v>
      </c>
      <c r="AC38" s="269">
        <f t="shared" si="0"/>
        <v>40</v>
      </c>
    </row>
    <row r="39" spans="1:29" ht="18">
      <c r="A39" s="64" t="str">
        <f>CONCATENATE('بيانات أولية وأسماء الطلاب'!A36)</f>
        <v>30</v>
      </c>
      <c r="B39" s="14" t="str">
        <f>CONCATENATE('بيانات أولية وأسماء الطلاب'!B36)</f>
        <v/>
      </c>
      <c r="C39" s="14" t="str">
        <f>CONCATENATE('بيانات أولية وأسماء الطلاب'!C36)</f>
        <v/>
      </c>
      <c r="D39" s="75"/>
      <c r="E39" s="75"/>
      <c r="F39" s="252">
        <f t="shared" si="1"/>
        <v>0</v>
      </c>
      <c r="G39" s="75"/>
      <c r="H39" s="252">
        <f t="shared" si="2"/>
        <v>0</v>
      </c>
      <c r="I39" s="75"/>
      <c r="J39" s="252">
        <f t="shared" si="3"/>
        <v>0</v>
      </c>
      <c r="K39" s="75"/>
      <c r="L39" s="252">
        <f t="shared" si="4"/>
        <v>0</v>
      </c>
      <c r="M39" s="75"/>
      <c r="N39" s="252">
        <f t="shared" si="5"/>
        <v>0</v>
      </c>
      <c r="O39" s="41">
        <f t="shared" si="17"/>
        <v>0</v>
      </c>
      <c r="Q39" s="269">
        <f t="shared" si="6"/>
        <v>0</v>
      </c>
      <c r="R39" s="269">
        <f>IF('بيانات أولية وأسماء الطلاب'!B36&gt;0,1,0)</f>
        <v>0</v>
      </c>
      <c r="S39" s="105" t="str">
        <f t="shared" si="7"/>
        <v>0</v>
      </c>
      <c r="T39" s="270">
        <f t="shared" si="8"/>
        <v>0</v>
      </c>
      <c r="U39" s="105" t="str">
        <f t="shared" si="9"/>
        <v>0</v>
      </c>
      <c r="V39" s="270">
        <f t="shared" si="10"/>
        <v>0</v>
      </c>
      <c r="W39" s="105" t="str">
        <f t="shared" si="11"/>
        <v>0</v>
      </c>
      <c r="X39" s="270">
        <f t="shared" si="12"/>
        <v>0</v>
      </c>
      <c r="Y39" s="105" t="str">
        <f t="shared" si="13"/>
        <v>0</v>
      </c>
      <c r="Z39" s="270">
        <f t="shared" si="14"/>
        <v>0</v>
      </c>
      <c r="AA39" s="105" t="str">
        <f t="shared" si="15"/>
        <v>0</v>
      </c>
      <c r="AB39" s="270">
        <f t="shared" si="16"/>
        <v>0</v>
      </c>
      <c r="AC39" s="269">
        <f t="shared" si="0"/>
        <v>40</v>
      </c>
    </row>
    <row r="40" spans="1:29" ht="18">
      <c r="A40" s="64" t="str">
        <f>CONCATENATE('بيانات أولية وأسماء الطلاب'!A37)</f>
        <v>31</v>
      </c>
      <c r="B40" s="14" t="str">
        <f>CONCATENATE('بيانات أولية وأسماء الطلاب'!B37)</f>
        <v/>
      </c>
      <c r="C40" s="14" t="str">
        <f>CONCATENATE('بيانات أولية وأسماء الطلاب'!C37)</f>
        <v/>
      </c>
      <c r="D40" s="75"/>
      <c r="E40" s="75"/>
      <c r="F40" s="252">
        <f t="shared" si="1"/>
        <v>0</v>
      </c>
      <c r="G40" s="75"/>
      <c r="H40" s="252">
        <f t="shared" si="2"/>
        <v>0</v>
      </c>
      <c r="I40" s="75"/>
      <c r="J40" s="252">
        <f t="shared" si="3"/>
        <v>0</v>
      </c>
      <c r="K40" s="75"/>
      <c r="L40" s="252">
        <f t="shared" si="4"/>
        <v>0</v>
      </c>
      <c r="M40" s="75"/>
      <c r="N40" s="252">
        <f t="shared" si="5"/>
        <v>0</v>
      </c>
      <c r="O40" s="41">
        <f t="shared" si="17"/>
        <v>0</v>
      </c>
      <c r="Q40" s="269">
        <f t="shared" si="6"/>
        <v>0</v>
      </c>
      <c r="R40" s="269">
        <f>IF('بيانات أولية وأسماء الطلاب'!B37&gt;0,1,0)</f>
        <v>0</v>
      </c>
      <c r="S40" s="105" t="str">
        <f t="shared" si="7"/>
        <v>0</v>
      </c>
      <c r="T40" s="270">
        <f t="shared" si="8"/>
        <v>0</v>
      </c>
      <c r="U40" s="105" t="str">
        <f t="shared" si="9"/>
        <v>0</v>
      </c>
      <c r="V40" s="270">
        <f t="shared" si="10"/>
        <v>0</v>
      </c>
      <c r="W40" s="105" t="str">
        <f t="shared" si="11"/>
        <v>0</v>
      </c>
      <c r="X40" s="270">
        <f t="shared" si="12"/>
        <v>0</v>
      </c>
      <c r="Y40" s="105" t="str">
        <f t="shared" si="13"/>
        <v>0</v>
      </c>
      <c r="Z40" s="270">
        <f t="shared" si="14"/>
        <v>0</v>
      </c>
      <c r="AA40" s="105" t="str">
        <f t="shared" si="15"/>
        <v>0</v>
      </c>
      <c r="AB40" s="270">
        <f t="shared" si="16"/>
        <v>0</v>
      </c>
      <c r="AC40" s="269">
        <f t="shared" si="0"/>
        <v>40</v>
      </c>
    </row>
    <row r="41" spans="1:29" ht="18">
      <c r="A41" s="64" t="str">
        <f>CONCATENATE('بيانات أولية وأسماء الطلاب'!A38)</f>
        <v>32</v>
      </c>
      <c r="B41" s="14" t="str">
        <f>CONCATENATE('بيانات أولية وأسماء الطلاب'!B38)</f>
        <v/>
      </c>
      <c r="C41" s="14" t="str">
        <f>CONCATENATE('بيانات أولية وأسماء الطلاب'!C38)</f>
        <v/>
      </c>
      <c r="D41" s="75"/>
      <c r="E41" s="75"/>
      <c r="F41" s="252">
        <f t="shared" si="1"/>
        <v>0</v>
      </c>
      <c r="G41" s="75"/>
      <c r="H41" s="252">
        <f t="shared" si="2"/>
        <v>0</v>
      </c>
      <c r="I41" s="75"/>
      <c r="J41" s="252">
        <f t="shared" si="3"/>
        <v>0</v>
      </c>
      <c r="K41" s="75"/>
      <c r="L41" s="252">
        <f t="shared" si="4"/>
        <v>0</v>
      </c>
      <c r="M41" s="75"/>
      <c r="N41" s="252">
        <f t="shared" si="5"/>
        <v>0</v>
      </c>
      <c r="O41" s="41">
        <f t="shared" si="17"/>
        <v>0</v>
      </c>
      <c r="Q41" s="269">
        <f t="shared" si="6"/>
        <v>0</v>
      </c>
      <c r="R41" s="269">
        <f>IF('بيانات أولية وأسماء الطلاب'!B38&gt;0,1,0)</f>
        <v>0</v>
      </c>
      <c r="S41" s="105" t="str">
        <f t="shared" si="7"/>
        <v>0</v>
      </c>
      <c r="T41" s="270">
        <f t="shared" si="8"/>
        <v>0</v>
      </c>
      <c r="U41" s="105" t="str">
        <f t="shared" si="9"/>
        <v>0</v>
      </c>
      <c r="V41" s="270">
        <f t="shared" si="10"/>
        <v>0</v>
      </c>
      <c r="W41" s="105" t="str">
        <f t="shared" si="11"/>
        <v>0</v>
      </c>
      <c r="X41" s="270">
        <f t="shared" si="12"/>
        <v>0</v>
      </c>
      <c r="Y41" s="105" t="str">
        <f t="shared" si="13"/>
        <v>0</v>
      </c>
      <c r="Z41" s="270">
        <f t="shared" si="14"/>
        <v>0</v>
      </c>
      <c r="AA41" s="105" t="str">
        <f t="shared" si="15"/>
        <v>0</v>
      </c>
      <c r="AB41" s="270">
        <f t="shared" si="16"/>
        <v>0</v>
      </c>
      <c r="AC41" s="269">
        <f t="shared" si="0"/>
        <v>40</v>
      </c>
    </row>
    <row r="42" spans="1:29" ht="18">
      <c r="A42" s="64" t="str">
        <f>CONCATENATE('بيانات أولية وأسماء الطلاب'!A39)</f>
        <v>33</v>
      </c>
      <c r="B42" s="14" t="str">
        <f>CONCATENATE('بيانات أولية وأسماء الطلاب'!B39)</f>
        <v/>
      </c>
      <c r="C42" s="14" t="str">
        <f>CONCATENATE('بيانات أولية وأسماء الطلاب'!C39)</f>
        <v/>
      </c>
      <c r="D42" s="75"/>
      <c r="E42" s="75"/>
      <c r="F42" s="252">
        <f t="shared" si="1"/>
        <v>0</v>
      </c>
      <c r="G42" s="75"/>
      <c r="H42" s="252">
        <f t="shared" si="2"/>
        <v>0</v>
      </c>
      <c r="I42" s="75"/>
      <c r="J42" s="252">
        <f t="shared" si="3"/>
        <v>0</v>
      </c>
      <c r="K42" s="75"/>
      <c r="L42" s="252">
        <f t="shared" si="4"/>
        <v>0</v>
      </c>
      <c r="M42" s="75"/>
      <c r="N42" s="252">
        <f t="shared" si="5"/>
        <v>0</v>
      </c>
      <c r="O42" s="41">
        <f t="shared" si="17"/>
        <v>0</v>
      </c>
      <c r="Q42" s="269">
        <f t="shared" si="6"/>
        <v>0</v>
      </c>
      <c r="R42" s="269">
        <f>IF('بيانات أولية وأسماء الطلاب'!B39&gt;0,1,0)</f>
        <v>0</v>
      </c>
      <c r="S42" s="105" t="str">
        <f t="shared" si="7"/>
        <v>0</v>
      </c>
      <c r="T42" s="270">
        <f t="shared" si="8"/>
        <v>0</v>
      </c>
      <c r="U42" s="105" t="str">
        <f t="shared" si="9"/>
        <v>0</v>
      </c>
      <c r="V42" s="270">
        <f t="shared" si="10"/>
        <v>0</v>
      </c>
      <c r="W42" s="105" t="str">
        <f t="shared" si="11"/>
        <v>0</v>
      </c>
      <c r="X42" s="270">
        <f t="shared" si="12"/>
        <v>0</v>
      </c>
      <c r="Y42" s="105" t="str">
        <f t="shared" si="13"/>
        <v>0</v>
      </c>
      <c r="Z42" s="270">
        <f t="shared" si="14"/>
        <v>0</v>
      </c>
      <c r="AA42" s="105" t="str">
        <f t="shared" si="15"/>
        <v>0</v>
      </c>
      <c r="AB42" s="270">
        <f t="shared" si="16"/>
        <v>0</v>
      </c>
      <c r="AC42" s="269">
        <f t="shared" si="0"/>
        <v>40</v>
      </c>
    </row>
    <row r="43" spans="1:29" ht="18">
      <c r="A43" s="64" t="str">
        <f>CONCATENATE('بيانات أولية وأسماء الطلاب'!A40)</f>
        <v>34</v>
      </c>
      <c r="B43" s="14" t="str">
        <f>CONCATENATE('بيانات أولية وأسماء الطلاب'!B40)</f>
        <v/>
      </c>
      <c r="C43" s="14" t="str">
        <f>CONCATENATE('بيانات أولية وأسماء الطلاب'!C40)</f>
        <v/>
      </c>
      <c r="D43" s="75"/>
      <c r="E43" s="75"/>
      <c r="F43" s="252">
        <f t="shared" si="1"/>
        <v>0</v>
      </c>
      <c r="G43" s="75"/>
      <c r="H43" s="252">
        <f t="shared" si="2"/>
        <v>0</v>
      </c>
      <c r="I43" s="75"/>
      <c r="J43" s="252">
        <f t="shared" si="3"/>
        <v>0</v>
      </c>
      <c r="K43" s="75"/>
      <c r="L43" s="252">
        <f t="shared" si="4"/>
        <v>0</v>
      </c>
      <c r="M43" s="75"/>
      <c r="N43" s="252">
        <f t="shared" si="5"/>
        <v>0</v>
      </c>
      <c r="O43" s="41">
        <f t="shared" si="17"/>
        <v>0</v>
      </c>
      <c r="Q43" s="269">
        <f t="shared" si="6"/>
        <v>0</v>
      </c>
      <c r="R43" s="269">
        <f>IF('بيانات أولية وأسماء الطلاب'!B40&gt;0,1,0)</f>
        <v>0</v>
      </c>
      <c r="S43" s="105" t="str">
        <f t="shared" si="7"/>
        <v>0</v>
      </c>
      <c r="T43" s="270">
        <f t="shared" si="8"/>
        <v>0</v>
      </c>
      <c r="U43" s="105" t="str">
        <f t="shared" si="9"/>
        <v>0</v>
      </c>
      <c r="V43" s="270">
        <f t="shared" si="10"/>
        <v>0</v>
      </c>
      <c r="W43" s="105" t="str">
        <f t="shared" si="11"/>
        <v>0</v>
      </c>
      <c r="X43" s="270">
        <f t="shared" si="12"/>
        <v>0</v>
      </c>
      <c r="Y43" s="105" t="str">
        <f t="shared" si="13"/>
        <v>0</v>
      </c>
      <c r="Z43" s="270">
        <f t="shared" si="14"/>
        <v>0</v>
      </c>
      <c r="AA43" s="105" t="str">
        <f t="shared" si="15"/>
        <v>0</v>
      </c>
      <c r="AB43" s="270">
        <f t="shared" si="16"/>
        <v>0</v>
      </c>
      <c r="AC43" s="269">
        <f t="shared" si="0"/>
        <v>40</v>
      </c>
    </row>
    <row r="44" spans="1:29" ht="18.75" thickBot="1">
      <c r="A44" s="65" t="str">
        <f>CONCATENATE('بيانات أولية وأسماء الطلاب'!A41)</f>
        <v>35</v>
      </c>
      <c r="B44" s="16" t="str">
        <f>CONCATENATE('بيانات أولية وأسماء الطلاب'!B41)</f>
        <v/>
      </c>
      <c r="C44" s="16" t="str">
        <f>CONCATENATE('بيانات أولية وأسماء الطلاب'!C41)</f>
        <v/>
      </c>
      <c r="D44" s="77"/>
      <c r="E44" s="77"/>
      <c r="F44" s="253">
        <f t="shared" si="1"/>
        <v>0</v>
      </c>
      <c r="G44" s="77"/>
      <c r="H44" s="253">
        <f t="shared" si="2"/>
        <v>0</v>
      </c>
      <c r="I44" s="77"/>
      <c r="J44" s="253">
        <f t="shared" si="3"/>
        <v>0</v>
      </c>
      <c r="K44" s="77"/>
      <c r="L44" s="253">
        <f t="shared" si="4"/>
        <v>0</v>
      </c>
      <c r="M44" s="77"/>
      <c r="N44" s="253">
        <f t="shared" si="5"/>
        <v>0</v>
      </c>
      <c r="O44" s="42">
        <f t="shared" si="17"/>
        <v>0</v>
      </c>
      <c r="Q44" s="269">
        <f t="shared" si="6"/>
        <v>0</v>
      </c>
      <c r="R44" s="269">
        <f>IF('بيانات أولية وأسماء الطلاب'!B41&gt;0,1,0)</f>
        <v>0</v>
      </c>
      <c r="S44" s="105" t="str">
        <f t="shared" si="7"/>
        <v>0</v>
      </c>
      <c r="T44" s="270">
        <f t="shared" si="8"/>
        <v>0</v>
      </c>
      <c r="U44" s="105" t="str">
        <f t="shared" si="9"/>
        <v>0</v>
      </c>
      <c r="V44" s="270">
        <f t="shared" si="10"/>
        <v>0</v>
      </c>
      <c r="W44" s="105" t="str">
        <f t="shared" si="11"/>
        <v>0</v>
      </c>
      <c r="X44" s="270">
        <f t="shared" si="12"/>
        <v>0</v>
      </c>
      <c r="Y44" s="105" t="str">
        <f t="shared" si="13"/>
        <v>0</v>
      </c>
      <c r="Z44" s="270">
        <f t="shared" si="14"/>
        <v>0</v>
      </c>
      <c r="AA44" s="105" t="str">
        <f t="shared" si="15"/>
        <v>0</v>
      </c>
      <c r="AB44" s="270">
        <f t="shared" si="16"/>
        <v>0</v>
      </c>
      <c r="AC44" s="269">
        <f t="shared" si="0"/>
        <v>40</v>
      </c>
    </row>
    <row r="45" spans="1:29" ht="15" thickBot="1"/>
    <row r="46" spans="1:29" ht="20.25">
      <c r="A46" s="271" t="str">
        <f>CONCATENATE('بيانات أولية وأسماء الطلاب'!$A$43)</f>
        <v>معلم/ة المادة</v>
      </c>
      <c r="B46" s="272"/>
      <c r="E46" s="271" t="str">
        <f>CONCATENATE('بيانات أولية وأسماء الطلاب'!$C$43)</f>
        <v>المراجع/ة</v>
      </c>
      <c r="F46" s="283"/>
      <c r="G46" s="284"/>
      <c r="H46" s="284"/>
      <c r="I46" s="285"/>
      <c r="K46" s="271" t="s">
        <v>10</v>
      </c>
      <c r="L46" s="292"/>
      <c r="M46" s="292"/>
      <c r="N46" s="292"/>
      <c r="O46" s="293"/>
    </row>
    <row r="47" spans="1:29" ht="15" thickBot="1">
      <c r="A47" s="286"/>
      <c r="B47" s="287"/>
      <c r="E47" s="286"/>
      <c r="F47" s="288"/>
      <c r="G47" s="288"/>
      <c r="H47" s="288"/>
      <c r="I47" s="287"/>
      <c r="K47" s="286"/>
      <c r="L47" s="294"/>
      <c r="M47" s="294"/>
      <c r="N47" s="294"/>
      <c r="O47" s="295"/>
    </row>
  </sheetData>
  <sheetProtection password="CC7D" sheet="1" objects="1" scenarios="1" selectLockedCells="1"/>
  <mergeCells count="32">
    <mergeCell ref="G6:H6"/>
    <mergeCell ref="E5:J5"/>
    <mergeCell ref="L5:N5"/>
    <mergeCell ref="A47:B47"/>
    <mergeCell ref="E47:I47"/>
    <mergeCell ref="K47:O47"/>
    <mergeCell ref="I6:J6"/>
    <mergeCell ref="K6:L6"/>
    <mergeCell ref="M6:N6"/>
    <mergeCell ref="O6:O7"/>
    <mergeCell ref="O8:O9"/>
    <mergeCell ref="A46:B46"/>
    <mergeCell ref="E46:I46"/>
    <mergeCell ref="K46:O46"/>
    <mergeCell ref="A6:A9"/>
    <mergeCell ref="D6:D9"/>
    <mergeCell ref="B6:B9"/>
    <mergeCell ref="C6:C9"/>
    <mergeCell ref="A1:B1"/>
    <mergeCell ref="L1:M1"/>
    <mergeCell ref="N1:O1"/>
    <mergeCell ref="A2:B2"/>
    <mergeCell ref="E2:J4"/>
    <mergeCell ref="L2:M2"/>
    <mergeCell ref="N2:O2"/>
    <mergeCell ref="A3:B3"/>
    <mergeCell ref="L3:M3"/>
    <mergeCell ref="N3:O3"/>
    <mergeCell ref="A4:B4"/>
    <mergeCell ref="L4:M4"/>
    <mergeCell ref="N4:O4"/>
    <mergeCell ref="E6:F6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95" orientation="landscape" r:id="rId1"/>
  <headerFooter>
    <oddFooter>&amp;Lالتعليم الثانوي نظام المقررات&amp;C&amp;P&amp;F&amp;Rإعداد وتصميم / فاطمة الكبسي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7"/>
  <sheetViews>
    <sheetView rightToLeft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17" sqref="G17"/>
    </sheetView>
  </sheetViews>
  <sheetFormatPr defaultRowHeight="14.25"/>
  <cols>
    <col min="1" max="1" width="5" style="247" customWidth="1"/>
    <col min="2" max="2" width="31.5" style="247" customWidth="1"/>
    <col min="3" max="3" width="12.375" style="247" customWidth="1"/>
    <col min="4" max="4" width="4.75" style="269" customWidth="1"/>
    <col min="5" max="5" width="6.625" style="247" customWidth="1"/>
    <col min="6" max="6" width="7.125" style="247" customWidth="1"/>
    <col min="7" max="7" width="6.625" style="247" customWidth="1"/>
    <col min="8" max="8" width="7.125" style="247" customWidth="1"/>
    <col min="9" max="9" width="6.625" style="247" customWidth="1"/>
    <col min="10" max="10" width="7.125" style="247" customWidth="1"/>
    <col min="11" max="11" width="6.625" style="247" customWidth="1"/>
    <col min="12" max="12" width="7.125" style="247" customWidth="1"/>
    <col min="13" max="13" width="6.625" style="247" customWidth="1"/>
    <col min="14" max="14" width="7.125" style="247" customWidth="1"/>
    <col min="15" max="15" width="7.625" style="247" customWidth="1"/>
    <col min="16" max="16" width="1.75" style="247" customWidth="1"/>
    <col min="17" max="17" width="7.125" style="269" hidden="1" customWidth="1"/>
    <col min="18" max="18" width="8.375" style="269" hidden="1" customWidth="1"/>
    <col min="19" max="28" width="7.625" style="269" hidden="1" customWidth="1"/>
    <col min="29" max="29" width="8.875" style="269" hidden="1" customWidth="1"/>
    <col min="30" max="16384" width="9" style="247"/>
  </cols>
  <sheetData>
    <row r="1" spans="1:29" ht="18">
      <c r="A1" s="275" t="str">
        <f>CONCATENATE('بيانات أولية وأسماء الطلاب'!A1:B1)</f>
        <v>المملكة العربية السعودية</v>
      </c>
      <c r="B1" s="275"/>
      <c r="I1" s="190"/>
      <c r="J1" s="111"/>
      <c r="K1" s="246"/>
      <c r="L1" s="312" t="str">
        <f>CONCATENATE('بيانات أولية وأسماء الطلاب'!C1)</f>
        <v>مقرر مادة</v>
      </c>
      <c r="M1" s="313"/>
      <c r="N1" s="308" t="str">
        <f>CONCATENATE('بيانات أولية وأسماء الطلاب'!D1)</f>
        <v/>
      </c>
      <c r="O1" s="309"/>
    </row>
    <row r="2" spans="1:29" ht="20.25">
      <c r="A2" s="275" t="str">
        <f>CONCATENATE('بيانات أولية وأسماء الطلاب'!A2:B2)</f>
        <v>وزارة التربية والتعليم</v>
      </c>
      <c r="B2" s="275"/>
      <c r="C2" s="245"/>
      <c r="D2" s="267"/>
      <c r="E2" s="317" t="s">
        <v>133</v>
      </c>
      <c r="F2" s="317"/>
      <c r="G2" s="317"/>
      <c r="H2" s="317"/>
      <c r="I2" s="317"/>
      <c r="J2" s="317"/>
      <c r="K2" s="248"/>
      <c r="L2" s="314" t="str">
        <f>CONCATENATE('بيانات أولية وأسماء الطلاب'!C2)</f>
        <v>الفصل الدراسي</v>
      </c>
      <c r="M2" s="315"/>
      <c r="N2" s="310" t="str">
        <f>CONCATENATE('بيانات أولية وأسماء الطلاب'!D2)</f>
        <v/>
      </c>
      <c r="O2" s="311"/>
    </row>
    <row r="3" spans="1:29" ht="20.25">
      <c r="A3" s="275" t="str">
        <f>CONCATENATE('بيانات أولية وأسماء الطلاب'!A3:B3)</f>
        <v>الإدارة العامة للتربية والتعليم بـ ................</v>
      </c>
      <c r="B3" s="275"/>
      <c r="E3" s="318"/>
      <c r="F3" s="318"/>
      <c r="G3" s="318"/>
      <c r="H3" s="318"/>
      <c r="I3" s="318"/>
      <c r="J3" s="318"/>
      <c r="K3" s="248"/>
      <c r="L3" s="314" t="str">
        <f>CONCATENATE('بيانات أولية وأسماء الطلاب'!C3)</f>
        <v>الشعبة</v>
      </c>
      <c r="M3" s="315"/>
      <c r="N3" s="310" t="str">
        <f>CONCATENATE('بيانات أولية وأسماء الطلاب'!D3)</f>
        <v/>
      </c>
      <c r="O3" s="311"/>
    </row>
    <row r="4" spans="1:29" ht="21" thickBot="1">
      <c r="A4" s="275" t="str">
        <f>CONCATENATE('بيانات أولية وأسماء الطلاب'!A4:B4)</f>
        <v>الثانوية / .....................</v>
      </c>
      <c r="B4" s="275"/>
      <c r="E4" s="318"/>
      <c r="F4" s="318"/>
      <c r="G4" s="318"/>
      <c r="H4" s="318"/>
      <c r="I4" s="318"/>
      <c r="J4" s="318"/>
      <c r="K4" s="248"/>
      <c r="L4" s="316" t="str">
        <f>CONCATENATE('بيانات أولية وأسماء الطلاب'!C4)</f>
        <v>عدد الطلاب / الطالبات</v>
      </c>
      <c r="M4" s="282"/>
      <c r="N4" s="304" t="str">
        <f>CONCATENATE('بيانات أولية وأسماء الطلاب'!D4)</f>
        <v/>
      </c>
      <c r="O4" s="305"/>
    </row>
    <row r="5" spans="1:29" ht="21" thickBot="1">
      <c r="A5" s="249"/>
      <c r="B5" s="249"/>
      <c r="C5" s="249"/>
      <c r="D5" s="268"/>
      <c r="E5" s="319" t="s">
        <v>143</v>
      </c>
      <c r="F5" s="319"/>
      <c r="G5" s="319"/>
      <c r="H5" s="319"/>
      <c r="I5" s="319"/>
      <c r="J5" s="319"/>
      <c r="K5" s="256"/>
      <c r="L5" s="306"/>
      <c r="M5" s="307"/>
      <c r="N5" s="307"/>
      <c r="O5" s="226"/>
    </row>
    <row r="6" spans="1:29" s="192" customFormat="1" ht="18">
      <c r="A6" s="298" t="str">
        <f>CONCATENATE('بيانات أولية وأسماء الطلاب'!$A$6)</f>
        <v>العدد</v>
      </c>
      <c r="B6" s="290" t="str">
        <f>CONCATENATE('بيانات أولية وأسماء الطلاب'!$B$6)</f>
        <v>اسم الطالب/ة رباعيًا</v>
      </c>
      <c r="C6" s="280" t="str">
        <f>CONCATENATE('بيانات أولية وأسماء الطلاب'!$C$6)</f>
        <v>الرقم الأكاديمي</v>
      </c>
      <c r="D6" s="301" t="s">
        <v>161</v>
      </c>
      <c r="E6" s="289" t="s">
        <v>126</v>
      </c>
      <c r="F6" s="289"/>
      <c r="G6" s="289" t="s">
        <v>127</v>
      </c>
      <c r="H6" s="289"/>
      <c r="I6" s="289" t="s">
        <v>128</v>
      </c>
      <c r="J6" s="289"/>
      <c r="K6" s="289" t="s">
        <v>129</v>
      </c>
      <c r="L6" s="289"/>
      <c r="M6" s="289" t="s">
        <v>131</v>
      </c>
      <c r="N6" s="289"/>
      <c r="O6" s="278" t="s">
        <v>20</v>
      </c>
    </row>
    <row r="7" spans="1:29" s="192" customFormat="1" ht="18">
      <c r="A7" s="299"/>
      <c r="B7" s="291"/>
      <c r="C7" s="281"/>
      <c r="D7" s="302"/>
      <c r="E7" s="250" t="s">
        <v>135</v>
      </c>
      <c r="F7" s="250" t="s">
        <v>136</v>
      </c>
      <c r="G7" s="250" t="s">
        <v>135</v>
      </c>
      <c r="H7" s="250" t="s">
        <v>136</v>
      </c>
      <c r="I7" s="250" t="s">
        <v>135</v>
      </c>
      <c r="J7" s="250" t="s">
        <v>136</v>
      </c>
      <c r="K7" s="250" t="s">
        <v>135</v>
      </c>
      <c r="L7" s="250" t="s">
        <v>136</v>
      </c>
      <c r="M7" s="250" t="s">
        <v>135</v>
      </c>
      <c r="N7" s="250" t="s">
        <v>136</v>
      </c>
      <c r="O7" s="279"/>
    </row>
    <row r="8" spans="1:29" s="192" customFormat="1" ht="18">
      <c r="A8" s="299"/>
      <c r="B8" s="291"/>
      <c r="C8" s="281"/>
      <c r="D8" s="302"/>
      <c r="E8" s="254"/>
      <c r="F8" s="250">
        <v>40</v>
      </c>
      <c r="G8" s="254"/>
      <c r="H8" s="250">
        <v>10</v>
      </c>
      <c r="I8" s="254"/>
      <c r="J8" s="250">
        <v>10</v>
      </c>
      <c r="K8" s="254"/>
      <c r="L8" s="250">
        <v>10</v>
      </c>
      <c r="M8" s="254"/>
      <c r="N8" s="257">
        <v>25</v>
      </c>
      <c r="O8" s="296">
        <f>SUM(F8,H8,J8,L8,N8)</f>
        <v>95</v>
      </c>
      <c r="Q8" s="192" t="s">
        <v>162</v>
      </c>
      <c r="R8" s="192" t="s">
        <v>150</v>
      </c>
      <c r="S8" s="192" t="s">
        <v>151</v>
      </c>
      <c r="T8" s="192" t="s">
        <v>154</v>
      </c>
      <c r="U8" s="192" t="s">
        <v>127</v>
      </c>
      <c r="V8" s="192" t="s">
        <v>156</v>
      </c>
      <c r="W8" s="192" t="s">
        <v>152</v>
      </c>
      <c r="X8" s="192" t="s">
        <v>156</v>
      </c>
      <c r="Y8" s="192" t="s">
        <v>153</v>
      </c>
      <c r="Z8" s="192" t="s">
        <v>156</v>
      </c>
      <c r="AA8" s="192" t="s">
        <v>131</v>
      </c>
      <c r="AB8" s="192" t="s">
        <v>156</v>
      </c>
    </row>
    <row r="9" spans="1:29" s="192" customFormat="1" ht="18.75" thickBot="1">
      <c r="A9" s="300"/>
      <c r="B9" s="282"/>
      <c r="C9" s="282"/>
      <c r="D9" s="303"/>
      <c r="E9" s="255" t="s">
        <v>132</v>
      </c>
      <c r="F9" s="255" t="s">
        <v>87</v>
      </c>
      <c r="G9" s="255" t="s">
        <v>132</v>
      </c>
      <c r="H9" s="255" t="s">
        <v>87</v>
      </c>
      <c r="I9" s="255" t="s">
        <v>132</v>
      </c>
      <c r="J9" s="255" t="s">
        <v>87</v>
      </c>
      <c r="K9" s="255" t="s">
        <v>132</v>
      </c>
      <c r="L9" s="255" t="s">
        <v>87</v>
      </c>
      <c r="M9" s="255" t="s">
        <v>132</v>
      </c>
      <c r="N9" s="258" t="s">
        <v>87</v>
      </c>
      <c r="O9" s="297"/>
      <c r="Q9" s="192">
        <v>0</v>
      </c>
      <c r="R9" s="192">
        <v>1</v>
      </c>
      <c r="S9" s="192">
        <v>2</v>
      </c>
      <c r="T9" s="192" t="s">
        <v>155</v>
      </c>
      <c r="U9" s="192">
        <v>3</v>
      </c>
      <c r="V9" s="192" t="s">
        <v>157</v>
      </c>
      <c r="W9" s="192">
        <v>4</v>
      </c>
      <c r="X9" s="192" t="s">
        <v>160</v>
      </c>
      <c r="Y9" s="192">
        <v>5</v>
      </c>
      <c r="Z9" s="192" t="s">
        <v>159</v>
      </c>
      <c r="AA9" s="192">
        <v>6</v>
      </c>
      <c r="AB9" s="192" t="s">
        <v>158</v>
      </c>
    </row>
    <row r="10" spans="1:29" ht="18">
      <c r="A10" s="63" t="str">
        <f>CONCATENATE('بيانات أولية وأسماء الطلاب'!A7)</f>
        <v>1</v>
      </c>
      <c r="B10" s="12" t="str">
        <f>CONCATENATE('بيانات أولية وأسماء الطلاب'!B7)</f>
        <v/>
      </c>
      <c r="C10" s="12" t="str">
        <f>CONCATENATE('بيانات أولية وأسماء الطلاب'!C7)</f>
        <v/>
      </c>
      <c r="D10" s="76"/>
      <c r="E10" s="76"/>
      <c r="F10" s="251">
        <f>IF(T10=2,$F$8,IF(T10=3,($F$8-($E$8*E10)),0))</f>
        <v>0</v>
      </c>
      <c r="G10" s="76"/>
      <c r="H10" s="251">
        <f>IF(V10=2,$H$8,IF(V10=3,($H$8-($G$8*G10)),0))</f>
        <v>0</v>
      </c>
      <c r="I10" s="76"/>
      <c r="J10" s="251">
        <f>IF(X10=2,$J$8,IF(X10=3,($J$8-($I$8*I10)),0))</f>
        <v>0</v>
      </c>
      <c r="K10" s="76"/>
      <c r="L10" s="251">
        <f>IF(Z10=2,$L$8,IF(Z10=3,($L$8-($K$8*K10)),0))</f>
        <v>0</v>
      </c>
      <c r="M10" s="76"/>
      <c r="N10" s="251">
        <f>IF(AB10=2,$N$8,IF(AB10=3,($N$8-($M$8*M10)),0))</f>
        <v>0</v>
      </c>
      <c r="O10" s="40">
        <f>SUM(F10,H10,J10,L10,N10)</f>
        <v>0</v>
      </c>
      <c r="Q10" s="269">
        <f>IF(D10&gt;0,1,0)</f>
        <v>0</v>
      </c>
      <c r="R10" s="269">
        <f>IF('بيانات أولية وأسماء الطلاب'!B7&gt;0,1,0)</f>
        <v>0</v>
      </c>
      <c r="S10" s="105" t="str">
        <f>IF(E10&gt;0,"1","0")</f>
        <v>0</v>
      </c>
      <c r="T10" s="270">
        <f>IF(Q10=1,(R10+S10+Q10),0)</f>
        <v>0</v>
      </c>
      <c r="U10" s="105" t="str">
        <f>IF(G10&gt;0,"1","0")</f>
        <v>0</v>
      </c>
      <c r="V10" s="270">
        <f>IF(Q10=1,(U10+R10+Q10),0)</f>
        <v>0</v>
      </c>
      <c r="W10" s="105" t="str">
        <f>IF(I10&gt;0,"1","0")</f>
        <v>0</v>
      </c>
      <c r="X10" s="270">
        <f>IF(Q10=1,(W10+R10+Q10),0)</f>
        <v>0</v>
      </c>
      <c r="Y10" s="105" t="str">
        <f>IF(K10&gt;0,"1","0")</f>
        <v>0</v>
      </c>
      <c r="Z10" s="270">
        <f>IF(Q10=1,(Y10+R10+Q10),0)</f>
        <v>0</v>
      </c>
      <c r="AA10" s="105" t="str">
        <f>IF(M10&gt;0,"1","0")</f>
        <v>0</v>
      </c>
      <c r="AB10" s="270">
        <f>IF(Q10=1,(AA10+R10+Q10),0)</f>
        <v>0</v>
      </c>
      <c r="AC10" s="269">
        <f t="shared" ref="AC10:AC44" si="0">IF(S10&gt;0,F$8,"0")</f>
        <v>40</v>
      </c>
    </row>
    <row r="11" spans="1:29" ht="18">
      <c r="A11" s="64" t="str">
        <f>CONCATENATE('بيانات أولية وأسماء الطلاب'!A8)</f>
        <v>2</v>
      </c>
      <c r="B11" s="14" t="str">
        <f>CONCATENATE('بيانات أولية وأسماء الطلاب'!B8)</f>
        <v/>
      </c>
      <c r="C11" s="14" t="str">
        <f>CONCATENATE('بيانات أولية وأسماء الطلاب'!C8)</f>
        <v/>
      </c>
      <c r="D11" s="75"/>
      <c r="E11" s="75"/>
      <c r="F11" s="252">
        <f t="shared" ref="F11:F44" si="1">IF(T11=2,$F$8,IF(T11=3,($F$8-($E$8*E11)),0))</f>
        <v>0</v>
      </c>
      <c r="G11" s="75"/>
      <c r="H11" s="252">
        <f t="shared" ref="H11:H44" si="2">IF(V11=2,$H$8,IF(V11=3,($H$8-($G$8*G11)),0))</f>
        <v>0</v>
      </c>
      <c r="I11" s="75"/>
      <c r="J11" s="252">
        <f t="shared" ref="J11:J44" si="3">IF(X11=2,$J$8,IF(X11=3,($J$8-($I$8*I11)),0))</f>
        <v>0</v>
      </c>
      <c r="K11" s="75"/>
      <c r="L11" s="252">
        <f t="shared" ref="L11:L44" si="4">IF(Z11=2,$L$8,IF(Z11=3,($L$8-($K$8*K11)),0))</f>
        <v>0</v>
      </c>
      <c r="M11" s="75"/>
      <c r="N11" s="252">
        <f t="shared" ref="N11:N44" si="5">IF(AB11=2,$N$8,IF(AB11=3,($N$8-($M$8*M11)),0))</f>
        <v>0</v>
      </c>
      <c r="O11" s="41">
        <f>SUM(F11,H11,J11,L11,N11)</f>
        <v>0</v>
      </c>
      <c r="Q11" s="269">
        <f t="shared" ref="Q11:Q44" si="6">IF(D11&gt;0,1,0)</f>
        <v>0</v>
      </c>
      <c r="R11" s="269">
        <f>IF('بيانات أولية وأسماء الطلاب'!B8&gt;0,1,0)</f>
        <v>0</v>
      </c>
      <c r="S11" s="105" t="str">
        <f t="shared" ref="S11:S44" si="7">IF(E11&gt;0,"1","0")</f>
        <v>0</v>
      </c>
      <c r="T11" s="270">
        <f t="shared" ref="T11:T44" si="8">IF(Q11=1,(R11+S11+Q11),0)</f>
        <v>0</v>
      </c>
      <c r="U11" s="105" t="str">
        <f t="shared" ref="U11:U44" si="9">IF(G11&gt;0,"1","0")</f>
        <v>0</v>
      </c>
      <c r="V11" s="270">
        <f t="shared" ref="V11:V44" si="10">IF(Q11=1,(U11+R11+Q11),0)</f>
        <v>0</v>
      </c>
      <c r="W11" s="105" t="str">
        <f t="shared" ref="W11:W44" si="11">IF(I11&gt;0,"1","0")</f>
        <v>0</v>
      </c>
      <c r="X11" s="270">
        <f t="shared" ref="X11:X44" si="12">IF(Q11=1,(W11+R11+Q11),0)</f>
        <v>0</v>
      </c>
      <c r="Y11" s="105" t="str">
        <f t="shared" ref="Y11:Y44" si="13">IF(K11&gt;0,"1","0")</f>
        <v>0</v>
      </c>
      <c r="Z11" s="270">
        <f t="shared" ref="Z11:Z44" si="14">IF(Q11=1,(Y11+R11+Q11),0)</f>
        <v>0</v>
      </c>
      <c r="AA11" s="105" t="str">
        <f t="shared" ref="AA11:AA44" si="15">IF(M11&gt;0,"1","0")</f>
        <v>0</v>
      </c>
      <c r="AB11" s="270">
        <f t="shared" ref="AB11:AB44" si="16">IF(Q11=1,(AA11+R11+Q11),0)</f>
        <v>0</v>
      </c>
      <c r="AC11" s="269">
        <f t="shared" si="0"/>
        <v>40</v>
      </c>
    </row>
    <row r="12" spans="1:29" ht="18">
      <c r="A12" s="64" t="str">
        <f>CONCATENATE('بيانات أولية وأسماء الطلاب'!A9)</f>
        <v>3</v>
      </c>
      <c r="B12" s="14" t="str">
        <f>CONCATENATE('بيانات أولية وأسماء الطلاب'!B9)</f>
        <v/>
      </c>
      <c r="C12" s="14" t="str">
        <f>CONCATENATE('بيانات أولية وأسماء الطلاب'!C9)</f>
        <v/>
      </c>
      <c r="D12" s="75"/>
      <c r="E12" s="75"/>
      <c r="F12" s="252">
        <f t="shared" si="1"/>
        <v>0</v>
      </c>
      <c r="G12" s="75"/>
      <c r="H12" s="252">
        <f t="shared" si="2"/>
        <v>0</v>
      </c>
      <c r="I12" s="75"/>
      <c r="J12" s="252">
        <f t="shared" si="3"/>
        <v>0</v>
      </c>
      <c r="K12" s="75"/>
      <c r="L12" s="252">
        <f t="shared" si="4"/>
        <v>0</v>
      </c>
      <c r="M12" s="75"/>
      <c r="N12" s="252">
        <f t="shared" si="5"/>
        <v>0</v>
      </c>
      <c r="O12" s="41">
        <f t="shared" ref="O12:O44" si="17">SUM(F12,H12,J12,L12,N12)</f>
        <v>0</v>
      </c>
      <c r="Q12" s="269">
        <f t="shared" si="6"/>
        <v>0</v>
      </c>
      <c r="R12" s="269">
        <f>IF('بيانات أولية وأسماء الطلاب'!B9&gt;0,1,0)</f>
        <v>0</v>
      </c>
      <c r="S12" s="105" t="str">
        <f t="shared" si="7"/>
        <v>0</v>
      </c>
      <c r="T12" s="270">
        <f t="shared" si="8"/>
        <v>0</v>
      </c>
      <c r="U12" s="105" t="str">
        <f t="shared" si="9"/>
        <v>0</v>
      </c>
      <c r="V12" s="270">
        <f t="shared" si="10"/>
        <v>0</v>
      </c>
      <c r="W12" s="105" t="str">
        <f t="shared" si="11"/>
        <v>0</v>
      </c>
      <c r="X12" s="270">
        <f t="shared" si="12"/>
        <v>0</v>
      </c>
      <c r="Y12" s="105" t="str">
        <f t="shared" si="13"/>
        <v>0</v>
      </c>
      <c r="Z12" s="270">
        <f t="shared" si="14"/>
        <v>0</v>
      </c>
      <c r="AA12" s="105" t="str">
        <f t="shared" si="15"/>
        <v>0</v>
      </c>
      <c r="AB12" s="270">
        <f t="shared" si="16"/>
        <v>0</v>
      </c>
      <c r="AC12" s="269">
        <f t="shared" si="0"/>
        <v>40</v>
      </c>
    </row>
    <row r="13" spans="1:29" ht="18">
      <c r="A13" s="64" t="str">
        <f>CONCATENATE('بيانات أولية وأسماء الطلاب'!A10)</f>
        <v>4</v>
      </c>
      <c r="B13" s="14" t="str">
        <f>CONCATENATE('بيانات أولية وأسماء الطلاب'!B10)</f>
        <v/>
      </c>
      <c r="C13" s="14" t="str">
        <f>CONCATENATE('بيانات أولية وأسماء الطلاب'!C10)</f>
        <v/>
      </c>
      <c r="D13" s="75"/>
      <c r="E13" s="75"/>
      <c r="F13" s="252">
        <f t="shared" si="1"/>
        <v>0</v>
      </c>
      <c r="G13" s="75"/>
      <c r="H13" s="252">
        <f t="shared" si="2"/>
        <v>0</v>
      </c>
      <c r="I13" s="75"/>
      <c r="J13" s="252">
        <f t="shared" si="3"/>
        <v>0</v>
      </c>
      <c r="K13" s="75"/>
      <c r="L13" s="252">
        <f t="shared" si="4"/>
        <v>0</v>
      </c>
      <c r="M13" s="75"/>
      <c r="N13" s="252">
        <f t="shared" si="5"/>
        <v>0</v>
      </c>
      <c r="O13" s="41">
        <f t="shared" si="17"/>
        <v>0</v>
      </c>
      <c r="Q13" s="269">
        <f t="shared" si="6"/>
        <v>0</v>
      </c>
      <c r="R13" s="269">
        <f>IF('بيانات أولية وأسماء الطلاب'!B10&gt;0,1,0)</f>
        <v>0</v>
      </c>
      <c r="S13" s="105" t="str">
        <f t="shared" si="7"/>
        <v>0</v>
      </c>
      <c r="T13" s="270">
        <f t="shared" si="8"/>
        <v>0</v>
      </c>
      <c r="U13" s="105" t="str">
        <f t="shared" si="9"/>
        <v>0</v>
      </c>
      <c r="V13" s="270">
        <f t="shared" si="10"/>
        <v>0</v>
      </c>
      <c r="W13" s="105" t="str">
        <f t="shared" si="11"/>
        <v>0</v>
      </c>
      <c r="X13" s="270">
        <f t="shared" si="12"/>
        <v>0</v>
      </c>
      <c r="Y13" s="105" t="str">
        <f t="shared" si="13"/>
        <v>0</v>
      </c>
      <c r="Z13" s="270">
        <f t="shared" si="14"/>
        <v>0</v>
      </c>
      <c r="AA13" s="105" t="str">
        <f t="shared" si="15"/>
        <v>0</v>
      </c>
      <c r="AB13" s="270">
        <f t="shared" si="16"/>
        <v>0</v>
      </c>
      <c r="AC13" s="269">
        <f t="shared" si="0"/>
        <v>40</v>
      </c>
    </row>
    <row r="14" spans="1:29" ht="18">
      <c r="A14" s="64" t="str">
        <f>CONCATENATE('بيانات أولية وأسماء الطلاب'!A11)</f>
        <v>5</v>
      </c>
      <c r="B14" s="14" t="str">
        <f>CONCATENATE('بيانات أولية وأسماء الطلاب'!B11)</f>
        <v/>
      </c>
      <c r="C14" s="14" t="str">
        <f>CONCATENATE('بيانات أولية وأسماء الطلاب'!C11)</f>
        <v/>
      </c>
      <c r="D14" s="75"/>
      <c r="E14" s="75"/>
      <c r="F14" s="252">
        <f t="shared" si="1"/>
        <v>0</v>
      </c>
      <c r="G14" s="75"/>
      <c r="H14" s="252">
        <f t="shared" si="2"/>
        <v>0</v>
      </c>
      <c r="I14" s="75"/>
      <c r="J14" s="252">
        <f t="shared" si="3"/>
        <v>0</v>
      </c>
      <c r="K14" s="75"/>
      <c r="L14" s="252">
        <f t="shared" si="4"/>
        <v>0</v>
      </c>
      <c r="M14" s="75"/>
      <c r="N14" s="252">
        <f t="shared" si="5"/>
        <v>0</v>
      </c>
      <c r="O14" s="41">
        <f t="shared" si="17"/>
        <v>0</v>
      </c>
      <c r="Q14" s="269">
        <f t="shared" si="6"/>
        <v>0</v>
      </c>
      <c r="R14" s="269">
        <f>IF('بيانات أولية وأسماء الطلاب'!B11&gt;0,1,0)</f>
        <v>0</v>
      </c>
      <c r="S14" s="105" t="str">
        <f t="shared" si="7"/>
        <v>0</v>
      </c>
      <c r="T14" s="270">
        <f t="shared" si="8"/>
        <v>0</v>
      </c>
      <c r="U14" s="105" t="str">
        <f t="shared" si="9"/>
        <v>0</v>
      </c>
      <c r="V14" s="270">
        <f t="shared" si="10"/>
        <v>0</v>
      </c>
      <c r="W14" s="105" t="str">
        <f t="shared" si="11"/>
        <v>0</v>
      </c>
      <c r="X14" s="270">
        <f t="shared" si="12"/>
        <v>0</v>
      </c>
      <c r="Y14" s="105" t="str">
        <f t="shared" si="13"/>
        <v>0</v>
      </c>
      <c r="Z14" s="270">
        <f t="shared" si="14"/>
        <v>0</v>
      </c>
      <c r="AA14" s="105" t="str">
        <f t="shared" si="15"/>
        <v>0</v>
      </c>
      <c r="AB14" s="270">
        <f t="shared" si="16"/>
        <v>0</v>
      </c>
      <c r="AC14" s="269">
        <f t="shared" si="0"/>
        <v>40</v>
      </c>
    </row>
    <row r="15" spans="1:29" ht="18">
      <c r="A15" s="64" t="str">
        <f>CONCATENATE('بيانات أولية وأسماء الطلاب'!A12)</f>
        <v>6</v>
      </c>
      <c r="B15" s="14" t="str">
        <f>CONCATENATE('بيانات أولية وأسماء الطلاب'!B12)</f>
        <v/>
      </c>
      <c r="C15" s="14" t="str">
        <f>CONCATENATE('بيانات أولية وأسماء الطلاب'!C12)</f>
        <v/>
      </c>
      <c r="D15" s="75"/>
      <c r="E15" s="75"/>
      <c r="F15" s="252">
        <f t="shared" si="1"/>
        <v>0</v>
      </c>
      <c r="G15" s="75"/>
      <c r="H15" s="252">
        <f t="shared" si="2"/>
        <v>0</v>
      </c>
      <c r="I15" s="75"/>
      <c r="J15" s="252">
        <f t="shared" si="3"/>
        <v>0</v>
      </c>
      <c r="K15" s="75"/>
      <c r="L15" s="252">
        <f t="shared" si="4"/>
        <v>0</v>
      </c>
      <c r="M15" s="75"/>
      <c r="N15" s="252">
        <f t="shared" si="5"/>
        <v>0</v>
      </c>
      <c r="O15" s="41">
        <f t="shared" si="17"/>
        <v>0</v>
      </c>
      <c r="Q15" s="269">
        <f t="shared" si="6"/>
        <v>0</v>
      </c>
      <c r="R15" s="269">
        <f>IF('بيانات أولية وأسماء الطلاب'!B12&gt;0,1,0)</f>
        <v>0</v>
      </c>
      <c r="S15" s="105" t="str">
        <f t="shared" si="7"/>
        <v>0</v>
      </c>
      <c r="T15" s="270">
        <f t="shared" si="8"/>
        <v>0</v>
      </c>
      <c r="U15" s="105" t="str">
        <f t="shared" si="9"/>
        <v>0</v>
      </c>
      <c r="V15" s="270">
        <f t="shared" si="10"/>
        <v>0</v>
      </c>
      <c r="W15" s="105" t="str">
        <f t="shared" si="11"/>
        <v>0</v>
      </c>
      <c r="X15" s="270">
        <f t="shared" si="12"/>
        <v>0</v>
      </c>
      <c r="Y15" s="105" t="str">
        <f t="shared" si="13"/>
        <v>0</v>
      </c>
      <c r="Z15" s="270">
        <f t="shared" si="14"/>
        <v>0</v>
      </c>
      <c r="AA15" s="105" t="str">
        <f t="shared" si="15"/>
        <v>0</v>
      </c>
      <c r="AB15" s="270">
        <f t="shared" si="16"/>
        <v>0</v>
      </c>
      <c r="AC15" s="269">
        <f t="shared" si="0"/>
        <v>40</v>
      </c>
    </row>
    <row r="16" spans="1:29" ht="18">
      <c r="A16" s="64" t="str">
        <f>CONCATENATE('بيانات أولية وأسماء الطلاب'!A13)</f>
        <v>7</v>
      </c>
      <c r="B16" s="14" t="str">
        <f>CONCATENATE('بيانات أولية وأسماء الطلاب'!B13)</f>
        <v/>
      </c>
      <c r="C16" s="14" t="str">
        <f>CONCATENATE('بيانات أولية وأسماء الطلاب'!C13)</f>
        <v/>
      </c>
      <c r="D16" s="75"/>
      <c r="E16" s="75"/>
      <c r="F16" s="252">
        <f t="shared" si="1"/>
        <v>0</v>
      </c>
      <c r="G16" s="75"/>
      <c r="H16" s="252">
        <f t="shared" si="2"/>
        <v>0</v>
      </c>
      <c r="I16" s="75"/>
      <c r="J16" s="252">
        <f t="shared" si="3"/>
        <v>0</v>
      </c>
      <c r="K16" s="75"/>
      <c r="L16" s="252">
        <f t="shared" si="4"/>
        <v>0</v>
      </c>
      <c r="M16" s="75"/>
      <c r="N16" s="252">
        <f t="shared" si="5"/>
        <v>0</v>
      </c>
      <c r="O16" s="41">
        <f t="shared" si="17"/>
        <v>0</v>
      </c>
      <c r="Q16" s="269">
        <f t="shared" si="6"/>
        <v>0</v>
      </c>
      <c r="R16" s="269">
        <f>IF('بيانات أولية وأسماء الطلاب'!B13&gt;0,1,0)</f>
        <v>0</v>
      </c>
      <c r="S16" s="105" t="str">
        <f t="shared" si="7"/>
        <v>0</v>
      </c>
      <c r="T16" s="270">
        <f t="shared" si="8"/>
        <v>0</v>
      </c>
      <c r="U16" s="105" t="str">
        <f t="shared" si="9"/>
        <v>0</v>
      </c>
      <c r="V16" s="270">
        <f t="shared" si="10"/>
        <v>0</v>
      </c>
      <c r="W16" s="105" t="str">
        <f t="shared" si="11"/>
        <v>0</v>
      </c>
      <c r="X16" s="270">
        <f t="shared" si="12"/>
        <v>0</v>
      </c>
      <c r="Y16" s="105" t="str">
        <f t="shared" si="13"/>
        <v>0</v>
      </c>
      <c r="Z16" s="270">
        <f t="shared" si="14"/>
        <v>0</v>
      </c>
      <c r="AA16" s="105" t="str">
        <f t="shared" si="15"/>
        <v>0</v>
      </c>
      <c r="AB16" s="270">
        <f t="shared" si="16"/>
        <v>0</v>
      </c>
      <c r="AC16" s="269">
        <f t="shared" si="0"/>
        <v>40</v>
      </c>
    </row>
    <row r="17" spans="1:29" ht="18">
      <c r="A17" s="64" t="str">
        <f>CONCATENATE('بيانات أولية وأسماء الطلاب'!A14)</f>
        <v>8</v>
      </c>
      <c r="B17" s="14" t="str">
        <f>CONCATENATE('بيانات أولية وأسماء الطلاب'!B14)</f>
        <v/>
      </c>
      <c r="C17" s="14" t="str">
        <f>CONCATENATE('بيانات أولية وأسماء الطلاب'!C14)</f>
        <v/>
      </c>
      <c r="D17" s="75"/>
      <c r="E17" s="75"/>
      <c r="F17" s="252">
        <f t="shared" si="1"/>
        <v>0</v>
      </c>
      <c r="G17" s="75"/>
      <c r="H17" s="252">
        <f t="shared" si="2"/>
        <v>0</v>
      </c>
      <c r="I17" s="75"/>
      <c r="J17" s="252">
        <f t="shared" si="3"/>
        <v>0</v>
      </c>
      <c r="K17" s="75"/>
      <c r="L17" s="252">
        <f t="shared" si="4"/>
        <v>0</v>
      </c>
      <c r="M17" s="75"/>
      <c r="N17" s="252">
        <f t="shared" si="5"/>
        <v>0</v>
      </c>
      <c r="O17" s="41">
        <f t="shared" si="17"/>
        <v>0</v>
      </c>
      <c r="Q17" s="269">
        <f t="shared" si="6"/>
        <v>0</v>
      </c>
      <c r="R17" s="269">
        <f>IF('بيانات أولية وأسماء الطلاب'!B14&gt;0,1,0)</f>
        <v>0</v>
      </c>
      <c r="S17" s="105" t="str">
        <f t="shared" si="7"/>
        <v>0</v>
      </c>
      <c r="T17" s="270">
        <f t="shared" si="8"/>
        <v>0</v>
      </c>
      <c r="U17" s="105" t="str">
        <f t="shared" si="9"/>
        <v>0</v>
      </c>
      <c r="V17" s="270">
        <f t="shared" si="10"/>
        <v>0</v>
      </c>
      <c r="W17" s="105" t="str">
        <f t="shared" si="11"/>
        <v>0</v>
      </c>
      <c r="X17" s="270">
        <f t="shared" si="12"/>
        <v>0</v>
      </c>
      <c r="Y17" s="105" t="str">
        <f t="shared" si="13"/>
        <v>0</v>
      </c>
      <c r="Z17" s="270">
        <f t="shared" si="14"/>
        <v>0</v>
      </c>
      <c r="AA17" s="105" t="str">
        <f t="shared" si="15"/>
        <v>0</v>
      </c>
      <c r="AB17" s="270">
        <f t="shared" si="16"/>
        <v>0</v>
      </c>
      <c r="AC17" s="269">
        <f t="shared" si="0"/>
        <v>40</v>
      </c>
    </row>
    <row r="18" spans="1:29" ht="18">
      <c r="A18" s="64" t="str">
        <f>CONCATENATE('بيانات أولية وأسماء الطلاب'!A15)</f>
        <v>9</v>
      </c>
      <c r="B18" s="14" t="str">
        <f>CONCATENATE('بيانات أولية وأسماء الطلاب'!B15)</f>
        <v/>
      </c>
      <c r="C18" s="14" t="str">
        <f>CONCATENATE('بيانات أولية وأسماء الطلاب'!C15)</f>
        <v/>
      </c>
      <c r="D18" s="75"/>
      <c r="E18" s="75"/>
      <c r="F18" s="252">
        <f t="shared" si="1"/>
        <v>0</v>
      </c>
      <c r="G18" s="75"/>
      <c r="H18" s="252">
        <f t="shared" si="2"/>
        <v>0</v>
      </c>
      <c r="I18" s="75"/>
      <c r="J18" s="252">
        <f t="shared" si="3"/>
        <v>0</v>
      </c>
      <c r="K18" s="75"/>
      <c r="L18" s="252">
        <f t="shared" si="4"/>
        <v>0</v>
      </c>
      <c r="M18" s="75"/>
      <c r="N18" s="252">
        <f t="shared" si="5"/>
        <v>0</v>
      </c>
      <c r="O18" s="41">
        <f t="shared" si="17"/>
        <v>0</v>
      </c>
      <c r="Q18" s="269">
        <f t="shared" si="6"/>
        <v>0</v>
      </c>
      <c r="R18" s="269">
        <f>IF('بيانات أولية وأسماء الطلاب'!B15&gt;0,1,0)</f>
        <v>0</v>
      </c>
      <c r="S18" s="105" t="str">
        <f t="shared" si="7"/>
        <v>0</v>
      </c>
      <c r="T18" s="270">
        <f t="shared" si="8"/>
        <v>0</v>
      </c>
      <c r="U18" s="105" t="str">
        <f t="shared" si="9"/>
        <v>0</v>
      </c>
      <c r="V18" s="270">
        <f t="shared" si="10"/>
        <v>0</v>
      </c>
      <c r="W18" s="105" t="str">
        <f t="shared" si="11"/>
        <v>0</v>
      </c>
      <c r="X18" s="270">
        <f t="shared" si="12"/>
        <v>0</v>
      </c>
      <c r="Y18" s="105" t="str">
        <f t="shared" si="13"/>
        <v>0</v>
      </c>
      <c r="Z18" s="270">
        <f t="shared" si="14"/>
        <v>0</v>
      </c>
      <c r="AA18" s="105" t="str">
        <f t="shared" si="15"/>
        <v>0</v>
      </c>
      <c r="AB18" s="270">
        <f t="shared" si="16"/>
        <v>0</v>
      </c>
      <c r="AC18" s="269">
        <f t="shared" si="0"/>
        <v>40</v>
      </c>
    </row>
    <row r="19" spans="1:29" ht="18">
      <c r="A19" s="64" t="str">
        <f>CONCATENATE('بيانات أولية وأسماء الطلاب'!A16)</f>
        <v>10</v>
      </c>
      <c r="B19" s="14" t="str">
        <f>CONCATENATE('بيانات أولية وأسماء الطلاب'!B16)</f>
        <v/>
      </c>
      <c r="C19" s="14" t="str">
        <f>CONCATENATE('بيانات أولية وأسماء الطلاب'!C16)</f>
        <v/>
      </c>
      <c r="D19" s="75"/>
      <c r="E19" s="75"/>
      <c r="F19" s="252">
        <f t="shared" si="1"/>
        <v>0</v>
      </c>
      <c r="G19" s="75"/>
      <c r="H19" s="252">
        <f t="shared" si="2"/>
        <v>0</v>
      </c>
      <c r="I19" s="75"/>
      <c r="J19" s="252">
        <f t="shared" si="3"/>
        <v>0</v>
      </c>
      <c r="K19" s="75"/>
      <c r="L19" s="252">
        <f t="shared" si="4"/>
        <v>0</v>
      </c>
      <c r="M19" s="75"/>
      <c r="N19" s="252">
        <f t="shared" si="5"/>
        <v>0</v>
      </c>
      <c r="O19" s="41">
        <f t="shared" si="17"/>
        <v>0</v>
      </c>
      <c r="Q19" s="269">
        <f t="shared" si="6"/>
        <v>0</v>
      </c>
      <c r="R19" s="269">
        <f>IF('بيانات أولية وأسماء الطلاب'!B16&gt;0,1,0)</f>
        <v>0</v>
      </c>
      <c r="S19" s="105" t="str">
        <f t="shared" si="7"/>
        <v>0</v>
      </c>
      <c r="T19" s="270">
        <f t="shared" si="8"/>
        <v>0</v>
      </c>
      <c r="U19" s="105" t="str">
        <f t="shared" si="9"/>
        <v>0</v>
      </c>
      <c r="V19" s="270">
        <f t="shared" si="10"/>
        <v>0</v>
      </c>
      <c r="W19" s="105" t="str">
        <f t="shared" si="11"/>
        <v>0</v>
      </c>
      <c r="X19" s="270">
        <f t="shared" si="12"/>
        <v>0</v>
      </c>
      <c r="Y19" s="105" t="str">
        <f t="shared" si="13"/>
        <v>0</v>
      </c>
      <c r="Z19" s="270">
        <f t="shared" si="14"/>
        <v>0</v>
      </c>
      <c r="AA19" s="105" t="str">
        <f t="shared" si="15"/>
        <v>0</v>
      </c>
      <c r="AB19" s="270">
        <f t="shared" si="16"/>
        <v>0</v>
      </c>
      <c r="AC19" s="269">
        <f t="shared" si="0"/>
        <v>40</v>
      </c>
    </row>
    <row r="20" spans="1:29" ht="18">
      <c r="A20" s="64" t="str">
        <f>CONCATENATE('بيانات أولية وأسماء الطلاب'!A17)</f>
        <v>11</v>
      </c>
      <c r="B20" s="14" t="str">
        <f>CONCATENATE('بيانات أولية وأسماء الطلاب'!B17)</f>
        <v/>
      </c>
      <c r="C20" s="14" t="str">
        <f>CONCATENATE('بيانات أولية وأسماء الطلاب'!C17)</f>
        <v/>
      </c>
      <c r="D20" s="75"/>
      <c r="E20" s="75"/>
      <c r="F20" s="252">
        <f t="shared" si="1"/>
        <v>0</v>
      </c>
      <c r="G20" s="75"/>
      <c r="H20" s="252">
        <f t="shared" si="2"/>
        <v>0</v>
      </c>
      <c r="I20" s="75"/>
      <c r="J20" s="252">
        <f t="shared" si="3"/>
        <v>0</v>
      </c>
      <c r="K20" s="75"/>
      <c r="L20" s="252">
        <f t="shared" si="4"/>
        <v>0</v>
      </c>
      <c r="M20" s="75"/>
      <c r="N20" s="252">
        <f t="shared" si="5"/>
        <v>0</v>
      </c>
      <c r="O20" s="41">
        <f t="shared" si="17"/>
        <v>0</v>
      </c>
      <c r="Q20" s="269">
        <f t="shared" si="6"/>
        <v>0</v>
      </c>
      <c r="R20" s="269">
        <f>IF('بيانات أولية وأسماء الطلاب'!B17&gt;0,1,0)</f>
        <v>0</v>
      </c>
      <c r="S20" s="105" t="str">
        <f t="shared" si="7"/>
        <v>0</v>
      </c>
      <c r="T20" s="270">
        <f t="shared" si="8"/>
        <v>0</v>
      </c>
      <c r="U20" s="105" t="str">
        <f t="shared" si="9"/>
        <v>0</v>
      </c>
      <c r="V20" s="270">
        <f t="shared" si="10"/>
        <v>0</v>
      </c>
      <c r="W20" s="105" t="str">
        <f t="shared" si="11"/>
        <v>0</v>
      </c>
      <c r="X20" s="270">
        <f t="shared" si="12"/>
        <v>0</v>
      </c>
      <c r="Y20" s="105" t="str">
        <f t="shared" si="13"/>
        <v>0</v>
      </c>
      <c r="Z20" s="270">
        <f t="shared" si="14"/>
        <v>0</v>
      </c>
      <c r="AA20" s="105" t="str">
        <f t="shared" si="15"/>
        <v>0</v>
      </c>
      <c r="AB20" s="270">
        <f t="shared" si="16"/>
        <v>0</v>
      </c>
      <c r="AC20" s="269">
        <f t="shared" si="0"/>
        <v>40</v>
      </c>
    </row>
    <row r="21" spans="1:29" ht="18">
      <c r="A21" s="64" t="str">
        <f>CONCATENATE('بيانات أولية وأسماء الطلاب'!A18)</f>
        <v>12</v>
      </c>
      <c r="B21" s="14" t="str">
        <f>CONCATENATE('بيانات أولية وأسماء الطلاب'!B18)</f>
        <v/>
      </c>
      <c r="C21" s="14" t="str">
        <f>CONCATENATE('بيانات أولية وأسماء الطلاب'!C18)</f>
        <v/>
      </c>
      <c r="D21" s="75"/>
      <c r="E21" s="75"/>
      <c r="F21" s="252">
        <f t="shared" si="1"/>
        <v>0</v>
      </c>
      <c r="G21" s="75"/>
      <c r="H21" s="252">
        <f t="shared" si="2"/>
        <v>0</v>
      </c>
      <c r="I21" s="75"/>
      <c r="J21" s="252">
        <f t="shared" si="3"/>
        <v>0</v>
      </c>
      <c r="K21" s="75"/>
      <c r="L21" s="252">
        <f t="shared" si="4"/>
        <v>0</v>
      </c>
      <c r="M21" s="75"/>
      <c r="N21" s="252">
        <f t="shared" si="5"/>
        <v>0</v>
      </c>
      <c r="O21" s="41">
        <f t="shared" si="17"/>
        <v>0</v>
      </c>
      <c r="Q21" s="269">
        <f t="shared" si="6"/>
        <v>0</v>
      </c>
      <c r="R21" s="269">
        <f>IF('بيانات أولية وأسماء الطلاب'!B18&gt;0,1,0)</f>
        <v>0</v>
      </c>
      <c r="S21" s="105" t="str">
        <f t="shared" si="7"/>
        <v>0</v>
      </c>
      <c r="T21" s="270">
        <f t="shared" si="8"/>
        <v>0</v>
      </c>
      <c r="U21" s="105" t="str">
        <f t="shared" si="9"/>
        <v>0</v>
      </c>
      <c r="V21" s="270">
        <f t="shared" si="10"/>
        <v>0</v>
      </c>
      <c r="W21" s="105" t="str">
        <f t="shared" si="11"/>
        <v>0</v>
      </c>
      <c r="X21" s="270">
        <f t="shared" si="12"/>
        <v>0</v>
      </c>
      <c r="Y21" s="105" t="str">
        <f t="shared" si="13"/>
        <v>0</v>
      </c>
      <c r="Z21" s="270">
        <f t="shared" si="14"/>
        <v>0</v>
      </c>
      <c r="AA21" s="105" t="str">
        <f t="shared" si="15"/>
        <v>0</v>
      </c>
      <c r="AB21" s="270">
        <f t="shared" si="16"/>
        <v>0</v>
      </c>
      <c r="AC21" s="269">
        <f t="shared" si="0"/>
        <v>40</v>
      </c>
    </row>
    <row r="22" spans="1:29" ht="18">
      <c r="A22" s="64" t="str">
        <f>CONCATENATE('بيانات أولية وأسماء الطلاب'!A19)</f>
        <v>13</v>
      </c>
      <c r="B22" s="14" t="str">
        <f>CONCATENATE('بيانات أولية وأسماء الطلاب'!B19)</f>
        <v/>
      </c>
      <c r="C22" s="14" t="str">
        <f>CONCATENATE('بيانات أولية وأسماء الطلاب'!C19)</f>
        <v/>
      </c>
      <c r="D22" s="75"/>
      <c r="E22" s="75"/>
      <c r="F22" s="252">
        <f t="shared" si="1"/>
        <v>0</v>
      </c>
      <c r="G22" s="75"/>
      <c r="H22" s="252">
        <f t="shared" si="2"/>
        <v>0</v>
      </c>
      <c r="I22" s="75"/>
      <c r="J22" s="252">
        <f t="shared" si="3"/>
        <v>0</v>
      </c>
      <c r="K22" s="75"/>
      <c r="L22" s="252">
        <f t="shared" si="4"/>
        <v>0</v>
      </c>
      <c r="M22" s="75"/>
      <c r="N22" s="252">
        <f t="shared" si="5"/>
        <v>0</v>
      </c>
      <c r="O22" s="41">
        <f t="shared" si="17"/>
        <v>0</v>
      </c>
      <c r="Q22" s="269">
        <f t="shared" si="6"/>
        <v>0</v>
      </c>
      <c r="R22" s="269">
        <f>IF('بيانات أولية وأسماء الطلاب'!B19&gt;0,1,0)</f>
        <v>0</v>
      </c>
      <c r="S22" s="105" t="str">
        <f t="shared" si="7"/>
        <v>0</v>
      </c>
      <c r="T22" s="270">
        <f t="shared" si="8"/>
        <v>0</v>
      </c>
      <c r="U22" s="105" t="str">
        <f t="shared" si="9"/>
        <v>0</v>
      </c>
      <c r="V22" s="270">
        <f t="shared" si="10"/>
        <v>0</v>
      </c>
      <c r="W22" s="105" t="str">
        <f t="shared" si="11"/>
        <v>0</v>
      </c>
      <c r="X22" s="270">
        <f t="shared" si="12"/>
        <v>0</v>
      </c>
      <c r="Y22" s="105" t="str">
        <f t="shared" si="13"/>
        <v>0</v>
      </c>
      <c r="Z22" s="270">
        <f t="shared" si="14"/>
        <v>0</v>
      </c>
      <c r="AA22" s="105" t="str">
        <f t="shared" si="15"/>
        <v>0</v>
      </c>
      <c r="AB22" s="270">
        <f t="shared" si="16"/>
        <v>0</v>
      </c>
      <c r="AC22" s="269">
        <f t="shared" si="0"/>
        <v>40</v>
      </c>
    </row>
    <row r="23" spans="1:29" ht="18">
      <c r="A23" s="64" t="str">
        <f>CONCATENATE('بيانات أولية وأسماء الطلاب'!A20)</f>
        <v>14</v>
      </c>
      <c r="B23" s="14" t="str">
        <f>CONCATENATE('بيانات أولية وأسماء الطلاب'!B20)</f>
        <v/>
      </c>
      <c r="C23" s="14" t="str">
        <f>CONCATENATE('بيانات أولية وأسماء الطلاب'!C20)</f>
        <v/>
      </c>
      <c r="D23" s="75"/>
      <c r="E23" s="75"/>
      <c r="F23" s="252">
        <f t="shared" si="1"/>
        <v>0</v>
      </c>
      <c r="G23" s="75"/>
      <c r="H23" s="252">
        <f t="shared" si="2"/>
        <v>0</v>
      </c>
      <c r="I23" s="75"/>
      <c r="J23" s="252">
        <f t="shared" si="3"/>
        <v>0</v>
      </c>
      <c r="K23" s="75"/>
      <c r="L23" s="252">
        <f t="shared" si="4"/>
        <v>0</v>
      </c>
      <c r="M23" s="75"/>
      <c r="N23" s="252">
        <f t="shared" si="5"/>
        <v>0</v>
      </c>
      <c r="O23" s="41">
        <f t="shared" si="17"/>
        <v>0</v>
      </c>
      <c r="Q23" s="269">
        <f t="shared" si="6"/>
        <v>0</v>
      </c>
      <c r="R23" s="269">
        <f>IF('بيانات أولية وأسماء الطلاب'!B20&gt;0,1,0)</f>
        <v>0</v>
      </c>
      <c r="S23" s="105" t="str">
        <f t="shared" si="7"/>
        <v>0</v>
      </c>
      <c r="T23" s="270">
        <f t="shared" si="8"/>
        <v>0</v>
      </c>
      <c r="U23" s="105" t="str">
        <f t="shared" si="9"/>
        <v>0</v>
      </c>
      <c r="V23" s="270">
        <f t="shared" si="10"/>
        <v>0</v>
      </c>
      <c r="W23" s="105" t="str">
        <f t="shared" si="11"/>
        <v>0</v>
      </c>
      <c r="X23" s="270">
        <f t="shared" si="12"/>
        <v>0</v>
      </c>
      <c r="Y23" s="105" t="str">
        <f t="shared" si="13"/>
        <v>0</v>
      </c>
      <c r="Z23" s="270">
        <f t="shared" si="14"/>
        <v>0</v>
      </c>
      <c r="AA23" s="105" t="str">
        <f t="shared" si="15"/>
        <v>0</v>
      </c>
      <c r="AB23" s="270">
        <f t="shared" si="16"/>
        <v>0</v>
      </c>
      <c r="AC23" s="269">
        <f t="shared" si="0"/>
        <v>40</v>
      </c>
    </row>
    <row r="24" spans="1:29" ht="18">
      <c r="A24" s="64" t="str">
        <f>CONCATENATE('بيانات أولية وأسماء الطلاب'!A21)</f>
        <v>15</v>
      </c>
      <c r="B24" s="14" t="str">
        <f>CONCATENATE('بيانات أولية وأسماء الطلاب'!B21)</f>
        <v/>
      </c>
      <c r="C24" s="14" t="str">
        <f>CONCATENATE('بيانات أولية وأسماء الطلاب'!C21)</f>
        <v/>
      </c>
      <c r="D24" s="75"/>
      <c r="E24" s="75"/>
      <c r="F24" s="252">
        <f t="shared" si="1"/>
        <v>0</v>
      </c>
      <c r="G24" s="75"/>
      <c r="H24" s="252">
        <f t="shared" si="2"/>
        <v>0</v>
      </c>
      <c r="I24" s="75"/>
      <c r="J24" s="252">
        <f t="shared" si="3"/>
        <v>0</v>
      </c>
      <c r="K24" s="75"/>
      <c r="L24" s="252">
        <f t="shared" si="4"/>
        <v>0</v>
      </c>
      <c r="M24" s="75"/>
      <c r="N24" s="252">
        <f t="shared" si="5"/>
        <v>0</v>
      </c>
      <c r="O24" s="41">
        <f t="shared" si="17"/>
        <v>0</v>
      </c>
      <c r="Q24" s="269">
        <f t="shared" si="6"/>
        <v>0</v>
      </c>
      <c r="R24" s="269">
        <f>IF('بيانات أولية وأسماء الطلاب'!B21&gt;0,1,0)</f>
        <v>0</v>
      </c>
      <c r="S24" s="105" t="str">
        <f t="shared" si="7"/>
        <v>0</v>
      </c>
      <c r="T24" s="270">
        <f t="shared" si="8"/>
        <v>0</v>
      </c>
      <c r="U24" s="105" t="str">
        <f t="shared" si="9"/>
        <v>0</v>
      </c>
      <c r="V24" s="270">
        <f t="shared" si="10"/>
        <v>0</v>
      </c>
      <c r="W24" s="105" t="str">
        <f t="shared" si="11"/>
        <v>0</v>
      </c>
      <c r="X24" s="270">
        <f t="shared" si="12"/>
        <v>0</v>
      </c>
      <c r="Y24" s="105" t="str">
        <f t="shared" si="13"/>
        <v>0</v>
      </c>
      <c r="Z24" s="270">
        <f t="shared" si="14"/>
        <v>0</v>
      </c>
      <c r="AA24" s="105" t="str">
        <f t="shared" si="15"/>
        <v>0</v>
      </c>
      <c r="AB24" s="270">
        <f t="shared" si="16"/>
        <v>0</v>
      </c>
      <c r="AC24" s="269">
        <f t="shared" si="0"/>
        <v>40</v>
      </c>
    </row>
    <row r="25" spans="1:29" ht="18">
      <c r="A25" s="64" t="str">
        <f>CONCATENATE('بيانات أولية وأسماء الطلاب'!A22)</f>
        <v>16</v>
      </c>
      <c r="B25" s="14" t="str">
        <f>CONCATENATE('بيانات أولية وأسماء الطلاب'!B22)</f>
        <v/>
      </c>
      <c r="C25" s="14" t="str">
        <f>CONCATENATE('بيانات أولية وأسماء الطلاب'!C22)</f>
        <v/>
      </c>
      <c r="D25" s="75"/>
      <c r="E25" s="75"/>
      <c r="F25" s="252">
        <f t="shared" si="1"/>
        <v>0</v>
      </c>
      <c r="G25" s="75"/>
      <c r="H25" s="252">
        <f t="shared" si="2"/>
        <v>0</v>
      </c>
      <c r="I25" s="75"/>
      <c r="J25" s="252">
        <f t="shared" si="3"/>
        <v>0</v>
      </c>
      <c r="K25" s="75"/>
      <c r="L25" s="252">
        <f t="shared" si="4"/>
        <v>0</v>
      </c>
      <c r="M25" s="75"/>
      <c r="N25" s="252">
        <f t="shared" si="5"/>
        <v>0</v>
      </c>
      <c r="O25" s="41">
        <f t="shared" si="17"/>
        <v>0</v>
      </c>
      <c r="Q25" s="269">
        <f t="shared" si="6"/>
        <v>0</v>
      </c>
      <c r="R25" s="269">
        <f>IF('بيانات أولية وأسماء الطلاب'!B22&gt;0,1,0)</f>
        <v>0</v>
      </c>
      <c r="S25" s="105" t="str">
        <f t="shared" si="7"/>
        <v>0</v>
      </c>
      <c r="T25" s="270">
        <f t="shared" si="8"/>
        <v>0</v>
      </c>
      <c r="U25" s="105" t="str">
        <f t="shared" si="9"/>
        <v>0</v>
      </c>
      <c r="V25" s="270">
        <f t="shared" si="10"/>
        <v>0</v>
      </c>
      <c r="W25" s="105" t="str">
        <f t="shared" si="11"/>
        <v>0</v>
      </c>
      <c r="X25" s="270">
        <f t="shared" si="12"/>
        <v>0</v>
      </c>
      <c r="Y25" s="105" t="str">
        <f t="shared" si="13"/>
        <v>0</v>
      </c>
      <c r="Z25" s="270">
        <f t="shared" si="14"/>
        <v>0</v>
      </c>
      <c r="AA25" s="105" t="str">
        <f t="shared" si="15"/>
        <v>0</v>
      </c>
      <c r="AB25" s="270">
        <f t="shared" si="16"/>
        <v>0</v>
      </c>
      <c r="AC25" s="269">
        <f t="shared" si="0"/>
        <v>40</v>
      </c>
    </row>
    <row r="26" spans="1:29" ht="18">
      <c r="A26" s="64" t="str">
        <f>CONCATENATE('بيانات أولية وأسماء الطلاب'!A23)</f>
        <v>17</v>
      </c>
      <c r="B26" s="14" t="str">
        <f>CONCATENATE('بيانات أولية وأسماء الطلاب'!B23)</f>
        <v/>
      </c>
      <c r="C26" s="14" t="str">
        <f>CONCATENATE('بيانات أولية وأسماء الطلاب'!C23)</f>
        <v/>
      </c>
      <c r="D26" s="75"/>
      <c r="E26" s="75"/>
      <c r="F26" s="252">
        <f t="shared" si="1"/>
        <v>0</v>
      </c>
      <c r="G26" s="75"/>
      <c r="H26" s="252">
        <f t="shared" si="2"/>
        <v>0</v>
      </c>
      <c r="I26" s="75"/>
      <c r="J26" s="252">
        <f t="shared" si="3"/>
        <v>0</v>
      </c>
      <c r="K26" s="75"/>
      <c r="L26" s="252">
        <f t="shared" si="4"/>
        <v>0</v>
      </c>
      <c r="M26" s="75"/>
      <c r="N26" s="252">
        <f t="shared" si="5"/>
        <v>0</v>
      </c>
      <c r="O26" s="41">
        <f t="shared" si="17"/>
        <v>0</v>
      </c>
      <c r="Q26" s="269">
        <f t="shared" si="6"/>
        <v>0</v>
      </c>
      <c r="R26" s="269">
        <f>IF('بيانات أولية وأسماء الطلاب'!B23&gt;0,1,0)</f>
        <v>0</v>
      </c>
      <c r="S26" s="105" t="str">
        <f t="shared" si="7"/>
        <v>0</v>
      </c>
      <c r="T26" s="270">
        <f t="shared" si="8"/>
        <v>0</v>
      </c>
      <c r="U26" s="105" t="str">
        <f t="shared" si="9"/>
        <v>0</v>
      </c>
      <c r="V26" s="270">
        <f t="shared" si="10"/>
        <v>0</v>
      </c>
      <c r="W26" s="105" t="str">
        <f t="shared" si="11"/>
        <v>0</v>
      </c>
      <c r="X26" s="270">
        <f t="shared" si="12"/>
        <v>0</v>
      </c>
      <c r="Y26" s="105" t="str">
        <f t="shared" si="13"/>
        <v>0</v>
      </c>
      <c r="Z26" s="270">
        <f t="shared" si="14"/>
        <v>0</v>
      </c>
      <c r="AA26" s="105" t="str">
        <f t="shared" si="15"/>
        <v>0</v>
      </c>
      <c r="AB26" s="270">
        <f t="shared" si="16"/>
        <v>0</v>
      </c>
      <c r="AC26" s="269">
        <f t="shared" si="0"/>
        <v>40</v>
      </c>
    </row>
    <row r="27" spans="1:29" ht="18">
      <c r="A27" s="64" t="str">
        <f>CONCATENATE('بيانات أولية وأسماء الطلاب'!A24)</f>
        <v>18</v>
      </c>
      <c r="B27" s="14" t="str">
        <f>CONCATENATE('بيانات أولية وأسماء الطلاب'!B24)</f>
        <v/>
      </c>
      <c r="C27" s="14" t="str">
        <f>CONCATENATE('بيانات أولية وأسماء الطلاب'!C24)</f>
        <v/>
      </c>
      <c r="D27" s="75"/>
      <c r="E27" s="75"/>
      <c r="F27" s="252">
        <f t="shared" si="1"/>
        <v>0</v>
      </c>
      <c r="G27" s="75"/>
      <c r="H27" s="252">
        <f t="shared" si="2"/>
        <v>0</v>
      </c>
      <c r="I27" s="75"/>
      <c r="J27" s="252">
        <f t="shared" si="3"/>
        <v>0</v>
      </c>
      <c r="K27" s="75"/>
      <c r="L27" s="252">
        <f t="shared" si="4"/>
        <v>0</v>
      </c>
      <c r="M27" s="75"/>
      <c r="N27" s="252">
        <f t="shared" si="5"/>
        <v>0</v>
      </c>
      <c r="O27" s="41">
        <f t="shared" si="17"/>
        <v>0</v>
      </c>
      <c r="Q27" s="269">
        <f t="shared" si="6"/>
        <v>0</v>
      </c>
      <c r="R27" s="269">
        <f>IF('بيانات أولية وأسماء الطلاب'!B24&gt;0,1,0)</f>
        <v>0</v>
      </c>
      <c r="S27" s="105" t="str">
        <f t="shared" si="7"/>
        <v>0</v>
      </c>
      <c r="T27" s="270">
        <f t="shared" si="8"/>
        <v>0</v>
      </c>
      <c r="U27" s="105" t="str">
        <f t="shared" si="9"/>
        <v>0</v>
      </c>
      <c r="V27" s="270">
        <f t="shared" si="10"/>
        <v>0</v>
      </c>
      <c r="W27" s="105" t="str">
        <f t="shared" si="11"/>
        <v>0</v>
      </c>
      <c r="X27" s="270">
        <f t="shared" si="12"/>
        <v>0</v>
      </c>
      <c r="Y27" s="105" t="str">
        <f t="shared" si="13"/>
        <v>0</v>
      </c>
      <c r="Z27" s="270">
        <f t="shared" si="14"/>
        <v>0</v>
      </c>
      <c r="AA27" s="105" t="str">
        <f t="shared" si="15"/>
        <v>0</v>
      </c>
      <c r="AB27" s="270">
        <f t="shared" si="16"/>
        <v>0</v>
      </c>
      <c r="AC27" s="269">
        <f t="shared" si="0"/>
        <v>40</v>
      </c>
    </row>
    <row r="28" spans="1:29" ht="18">
      <c r="A28" s="64" t="str">
        <f>CONCATENATE('بيانات أولية وأسماء الطلاب'!A25)</f>
        <v>19</v>
      </c>
      <c r="B28" s="14" t="str">
        <f>CONCATENATE('بيانات أولية وأسماء الطلاب'!B25)</f>
        <v/>
      </c>
      <c r="C28" s="14" t="str">
        <f>CONCATENATE('بيانات أولية وأسماء الطلاب'!C25)</f>
        <v/>
      </c>
      <c r="D28" s="75"/>
      <c r="E28" s="75"/>
      <c r="F28" s="252">
        <f t="shared" si="1"/>
        <v>0</v>
      </c>
      <c r="G28" s="75"/>
      <c r="H28" s="252">
        <f t="shared" si="2"/>
        <v>0</v>
      </c>
      <c r="I28" s="75"/>
      <c r="J28" s="252">
        <f t="shared" si="3"/>
        <v>0</v>
      </c>
      <c r="K28" s="75"/>
      <c r="L28" s="252">
        <f t="shared" si="4"/>
        <v>0</v>
      </c>
      <c r="M28" s="75"/>
      <c r="N28" s="252">
        <f t="shared" si="5"/>
        <v>0</v>
      </c>
      <c r="O28" s="41">
        <f t="shared" si="17"/>
        <v>0</v>
      </c>
      <c r="Q28" s="269">
        <f t="shared" si="6"/>
        <v>0</v>
      </c>
      <c r="R28" s="269">
        <f>IF('بيانات أولية وأسماء الطلاب'!B25&gt;0,1,0)</f>
        <v>0</v>
      </c>
      <c r="S28" s="105" t="str">
        <f t="shared" si="7"/>
        <v>0</v>
      </c>
      <c r="T28" s="270">
        <f t="shared" si="8"/>
        <v>0</v>
      </c>
      <c r="U28" s="105" t="str">
        <f t="shared" si="9"/>
        <v>0</v>
      </c>
      <c r="V28" s="270">
        <f t="shared" si="10"/>
        <v>0</v>
      </c>
      <c r="W28" s="105" t="str">
        <f t="shared" si="11"/>
        <v>0</v>
      </c>
      <c r="X28" s="270">
        <f t="shared" si="12"/>
        <v>0</v>
      </c>
      <c r="Y28" s="105" t="str">
        <f t="shared" si="13"/>
        <v>0</v>
      </c>
      <c r="Z28" s="270">
        <f t="shared" si="14"/>
        <v>0</v>
      </c>
      <c r="AA28" s="105" t="str">
        <f t="shared" si="15"/>
        <v>0</v>
      </c>
      <c r="AB28" s="270">
        <f t="shared" si="16"/>
        <v>0</v>
      </c>
      <c r="AC28" s="269">
        <f t="shared" si="0"/>
        <v>40</v>
      </c>
    </row>
    <row r="29" spans="1:29" ht="18">
      <c r="A29" s="64" t="str">
        <f>CONCATENATE('بيانات أولية وأسماء الطلاب'!A26)</f>
        <v>20</v>
      </c>
      <c r="B29" s="14" t="str">
        <f>CONCATENATE('بيانات أولية وأسماء الطلاب'!B26)</f>
        <v/>
      </c>
      <c r="C29" s="14" t="str">
        <f>CONCATENATE('بيانات أولية وأسماء الطلاب'!C26)</f>
        <v/>
      </c>
      <c r="D29" s="75"/>
      <c r="E29" s="75"/>
      <c r="F29" s="252">
        <f t="shared" si="1"/>
        <v>0</v>
      </c>
      <c r="G29" s="75"/>
      <c r="H29" s="252">
        <f t="shared" si="2"/>
        <v>0</v>
      </c>
      <c r="I29" s="75"/>
      <c r="J29" s="252">
        <f t="shared" si="3"/>
        <v>0</v>
      </c>
      <c r="K29" s="75"/>
      <c r="L29" s="252">
        <f t="shared" si="4"/>
        <v>0</v>
      </c>
      <c r="M29" s="75"/>
      <c r="N29" s="252">
        <f t="shared" si="5"/>
        <v>0</v>
      </c>
      <c r="O29" s="41">
        <f t="shared" si="17"/>
        <v>0</v>
      </c>
      <c r="Q29" s="269">
        <f t="shared" si="6"/>
        <v>0</v>
      </c>
      <c r="R29" s="269">
        <f>IF('بيانات أولية وأسماء الطلاب'!B26&gt;0,1,0)</f>
        <v>0</v>
      </c>
      <c r="S29" s="105" t="str">
        <f t="shared" si="7"/>
        <v>0</v>
      </c>
      <c r="T29" s="270">
        <f t="shared" si="8"/>
        <v>0</v>
      </c>
      <c r="U29" s="105" t="str">
        <f t="shared" si="9"/>
        <v>0</v>
      </c>
      <c r="V29" s="270">
        <f t="shared" si="10"/>
        <v>0</v>
      </c>
      <c r="W29" s="105" t="str">
        <f t="shared" si="11"/>
        <v>0</v>
      </c>
      <c r="X29" s="270">
        <f t="shared" si="12"/>
        <v>0</v>
      </c>
      <c r="Y29" s="105" t="str">
        <f t="shared" si="13"/>
        <v>0</v>
      </c>
      <c r="Z29" s="270">
        <f t="shared" si="14"/>
        <v>0</v>
      </c>
      <c r="AA29" s="105" t="str">
        <f t="shared" si="15"/>
        <v>0</v>
      </c>
      <c r="AB29" s="270">
        <f t="shared" si="16"/>
        <v>0</v>
      </c>
      <c r="AC29" s="269">
        <f t="shared" si="0"/>
        <v>40</v>
      </c>
    </row>
    <row r="30" spans="1:29" ht="18">
      <c r="A30" s="64" t="str">
        <f>CONCATENATE('بيانات أولية وأسماء الطلاب'!A27)</f>
        <v>21</v>
      </c>
      <c r="B30" s="14" t="str">
        <f>CONCATENATE('بيانات أولية وأسماء الطلاب'!B27)</f>
        <v/>
      </c>
      <c r="C30" s="14" t="str">
        <f>CONCATENATE('بيانات أولية وأسماء الطلاب'!C27)</f>
        <v/>
      </c>
      <c r="D30" s="75"/>
      <c r="E30" s="75"/>
      <c r="F30" s="252">
        <f t="shared" si="1"/>
        <v>0</v>
      </c>
      <c r="G30" s="75"/>
      <c r="H30" s="252">
        <f t="shared" si="2"/>
        <v>0</v>
      </c>
      <c r="I30" s="75"/>
      <c r="J30" s="252">
        <f t="shared" si="3"/>
        <v>0</v>
      </c>
      <c r="K30" s="75"/>
      <c r="L30" s="252">
        <f t="shared" si="4"/>
        <v>0</v>
      </c>
      <c r="M30" s="75"/>
      <c r="N30" s="252">
        <f t="shared" si="5"/>
        <v>0</v>
      </c>
      <c r="O30" s="41">
        <f t="shared" si="17"/>
        <v>0</v>
      </c>
      <c r="Q30" s="269">
        <f t="shared" si="6"/>
        <v>0</v>
      </c>
      <c r="R30" s="269">
        <f>IF('بيانات أولية وأسماء الطلاب'!B27&gt;0,1,0)</f>
        <v>0</v>
      </c>
      <c r="S30" s="105" t="str">
        <f t="shared" si="7"/>
        <v>0</v>
      </c>
      <c r="T30" s="270">
        <f t="shared" si="8"/>
        <v>0</v>
      </c>
      <c r="U30" s="105" t="str">
        <f t="shared" si="9"/>
        <v>0</v>
      </c>
      <c r="V30" s="270">
        <f t="shared" si="10"/>
        <v>0</v>
      </c>
      <c r="W30" s="105" t="str">
        <f t="shared" si="11"/>
        <v>0</v>
      </c>
      <c r="X30" s="270">
        <f t="shared" si="12"/>
        <v>0</v>
      </c>
      <c r="Y30" s="105" t="str">
        <f t="shared" si="13"/>
        <v>0</v>
      </c>
      <c r="Z30" s="270">
        <f t="shared" si="14"/>
        <v>0</v>
      </c>
      <c r="AA30" s="105" t="str">
        <f t="shared" si="15"/>
        <v>0</v>
      </c>
      <c r="AB30" s="270">
        <f t="shared" si="16"/>
        <v>0</v>
      </c>
      <c r="AC30" s="269">
        <f t="shared" si="0"/>
        <v>40</v>
      </c>
    </row>
    <row r="31" spans="1:29" ht="18">
      <c r="A31" s="64" t="str">
        <f>CONCATENATE('بيانات أولية وأسماء الطلاب'!A28)</f>
        <v>22</v>
      </c>
      <c r="B31" s="14" t="str">
        <f>CONCATENATE('بيانات أولية وأسماء الطلاب'!B28)</f>
        <v/>
      </c>
      <c r="C31" s="14" t="str">
        <f>CONCATENATE('بيانات أولية وأسماء الطلاب'!C28)</f>
        <v/>
      </c>
      <c r="D31" s="75"/>
      <c r="E31" s="75"/>
      <c r="F31" s="252">
        <f t="shared" si="1"/>
        <v>0</v>
      </c>
      <c r="G31" s="75"/>
      <c r="H31" s="252">
        <f t="shared" si="2"/>
        <v>0</v>
      </c>
      <c r="I31" s="75"/>
      <c r="J31" s="252">
        <f t="shared" si="3"/>
        <v>0</v>
      </c>
      <c r="K31" s="75"/>
      <c r="L31" s="252">
        <f t="shared" si="4"/>
        <v>0</v>
      </c>
      <c r="M31" s="75"/>
      <c r="N31" s="252">
        <f t="shared" si="5"/>
        <v>0</v>
      </c>
      <c r="O31" s="41">
        <f t="shared" si="17"/>
        <v>0</v>
      </c>
      <c r="Q31" s="269">
        <f t="shared" si="6"/>
        <v>0</v>
      </c>
      <c r="R31" s="269">
        <f>IF('بيانات أولية وأسماء الطلاب'!B28&gt;0,1,0)</f>
        <v>0</v>
      </c>
      <c r="S31" s="105" t="str">
        <f t="shared" si="7"/>
        <v>0</v>
      </c>
      <c r="T31" s="270">
        <f t="shared" si="8"/>
        <v>0</v>
      </c>
      <c r="U31" s="105" t="str">
        <f t="shared" si="9"/>
        <v>0</v>
      </c>
      <c r="V31" s="270">
        <f t="shared" si="10"/>
        <v>0</v>
      </c>
      <c r="W31" s="105" t="str">
        <f t="shared" si="11"/>
        <v>0</v>
      </c>
      <c r="X31" s="270">
        <f t="shared" si="12"/>
        <v>0</v>
      </c>
      <c r="Y31" s="105" t="str">
        <f t="shared" si="13"/>
        <v>0</v>
      </c>
      <c r="Z31" s="270">
        <f t="shared" si="14"/>
        <v>0</v>
      </c>
      <c r="AA31" s="105" t="str">
        <f t="shared" si="15"/>
        <v>0</v>
      </c>
      <c r="AB31" s="270">
        <f t="shared" si="16"/>
        <v>0</v>
      </c>
      <c r="AC31" s="269">
        <f t="shared" si="0"/>
        <v>40</v>
      </c>
    </row>
    <row r="32" spans="1:29" ht="18">
      <c r="A32" s="64" t="str">
        <f>CONCATENATE('بيانات أولية وأسماء الطلاب'!A29)</f>
        <v>23</v>
      </c>
      <c r="B32" s="14" t="str">
        <f>CONCATENATE('بيانات أولية وأسماء الطلاب'!B29)</f>
        <v/>
      </c>
      <c r="C32" s="14" t="str">
        <f>CONCATENATE('بيانات أولية وأسماء الطلاب'!C29)</f>
        <v/>
      </c>
      <c r="D32" s="75"/>
      <c r="E32" s="75"/>
      <c r="F32" s="252">
        <f t="shared" si="1"/>
        <v>0</v>
      </c>
      <c r="G32" s="75"/>
      <c r="H32" s="252">
        <f t="shared" si="2"/>
        <v>0</v>
      </c>
      <c r="I32" s="75"/>
      <c r="J32" s="252">
        <f t="shared" si="3"/>
        <v>0</v>
      </c>
      <c r="K32" s="75"/>
      <c r="L32" s="252">
        <f t="shared" si="4"/>
        <v>0</v>
      </c>
      <c r="M32" s="75"/>
      <c r="N32" s="252">
        <f t="shared" si="5"/>
        <v>0</v>
      </c>
      <c r="O32" s="41">
        <f t="shared" si="17"/>
        <v>0</v>
      </c>
      <c r="Q32" s="269">
        <f t="shared" si="6"/>
        <v>0</v>
      </c>
      <c r="R32" s="269">
        <f>IF('بيانات أولية وأسماء الطلاب'!B29&gt;0,1,0)</f>
        <v>0</v>
      </c>
      <c r="S32" s="105" t="str">
        <f t="shared" si="7"/>
        <v>0</v>
      </c>
      <c r="T32" s="270">
        <f t="shared" si="8"/>
        <v>0</v>
      </c>
      <c r="U32" s="105" t="str">
        <f t="shared" si="9"/>
        <v>0</v>
      </c>
      <c r="V32" s="270">
        <f t="shared" si="10"/>
        <v>0</v>
      </c>
      <c r="W32" s="105" t="str">
        <f t="shared" si="11"/>
        <v>0</v>
      </c>
      <c r="X32" s="270">
        <f t="shared" si="12"/>
        <v>0</v>
      </c>
      <c r="Y32" s="105" t="str">
        <f t="shared" si="13"/>
        <v>0</v>
      </c>
      <c r="Z32" s="270">
        <f t="shared" si="14"/>
        <v>0</v>
      </c>
      <c r="AA32" s="105" t="str">
        <f t="shared" si="15"/>
        <v>0</v>
      </c>
      <c r="AB32" s="270">
        <f t="shared" si="16"/>
        <v>0</v>
      </c>
      <c r="AC32" s="269">
        <f t="shared" si="0"/>
        <v>40</v>
      </c>
    </row>
    <row r="33" spans="1:29" ht="18">
      <c r="A33" s="64" t="str">
        <f>CONCATENATE('بيانات أولية وأسماء الطلاب'!A30)</f>
        <v>24</v>
      </c>
      <c r="B33" s="14" t="str">
        <f>CONCATENATE('بيانات أولية وأسماء الطلاب'!B30)</f>
        <v/>
      </c>
      <c r="C33" s="14" t="str">
        <f>CONCATENATE('بيانات أولية وأسماء الطلاب'!C30)</f>
        <v/>
      </c>
      <c r="D33" s="75"/>
      <c r="E33" s="75"/>
      <c r="F33" s="252">
        <f t="shared" si="1"/>
        <v>0</v>
      </c>
      <c r="G33" s="75"/>
      <c r="H33" s="252">
        <f t="shared" si="2"/>
        <v>0</v>
      </c>
      <c r="I33" s="75"/>
      <c r="J33" s="252">
        <f t="shared" si="3"/>
        <v>0</v>
      </c>
      <c r="K33" s="75"/>
      <c r="L33" s="252">
        <f t="shared" si="4"/>
        <v>0</v>
      </c>
      <c r="M33" s="75"/>
      <c r="N33" s="252">
        <f t="shared" si="5"/>
        <v>0</v>
      </c>
      <c r="O33" s="41">
        <f t="shared" si="17"/>
        <v>0</v>
      </c>
      <c r="Q33" s="269">
        <f t="shared" si="6"/>
        <v>0</v>
      </c>
      <c r="R33" s="269">
        <f>IF('بيانات أولية وأسماء الطلاب'!B30&gt;0,1,0)</f>
        <v>0</v>
      </c>
      <c r="S33" s="105" t="str">
        <f t="shared" si="7"/>
        <v>0</v>
      </c>
      <c r="T33" s="270">
        <f t="shared" si="8"/>
        <v>0</v>
      </c>
      <c r="U33" s="105" t="str">
        <f t="shared" si="9"/>
        <v>0</v>
      </c>
      <c r="V33" s="270">
        <f t="shared" si="10"/>
        <v>0</v>
      </c>
      <c r="W33" s="105" t="str">
        <f t="shared" si="11"/>
        <v>0</v>
      </c>
      <c r="X33" s="270">
        <f t="shared" si="12"/>
        <v>0</v>
      </c>
      <c r="Y33" s="105" t="str">
        <f t="shared" si="13"/>
        <v>0</v>
      </c>
      <c r="Z33" s="270">
        <f t="shared" si="14"/>
        <v>0</v>
      </c>
      <c r="AA33" s="105" t="str">
        <f t="shared" si="15"/>
        <v>0</v>
      </c>
      <c r="AB33" s="270">
        <f t="shared" si="16"/>
        <v>0</v>
      </c>
      <c r="AC33" s="269">
        <f t="shared" si="0"/>
        <v>40</v>
      </c>
    </row>
    <row r="34" spans="1:29" ht="18">
      <c r="A34" s="64" t="str">
        <f>CONCATENATE('بيانات أولية وأسماء الطلاب'!A31)</f>
        <v>25</v>
      </c>
      <c r="B34" s="14" t="str">
        <f>CONCATENATE('بيانات أولية وأسماء الطلاب'!B31)</f>
        <v/>
      </c>
      <c r="C34" s="14" t="str">
        <f>CONCATENATE('بيانات أولية وأسماء الطلاب'!C31)</f>
        <v/>
      </c>
      <c r="D34" s="75"/>
      <c r="E34" s="75"/>
      <c r="F34" s="252">
        <f t="shared" si="1"/>
        <v>0</v>
      </c>
      <c r="G34" s="75"/>
      <c r="H34" s="252">
        <f t="shared" si="2"/>
        <v>0</v>
      </c>
      <c r="I34" s="75"/>
      <c r="J34" s="252">
        <f t="shared" si="3"/>
        <v>0</v>
      </c>
      <c r="K34" s="75"/>
      <c r="L34" s="252">
        <f t="shared" si="4"/>
        <v>0</v>
      </c>
      <c r="M34" s="75"/>
      <c r="N34" s="252">
        <f t="shared" si="5"/>
        <v>0</v>
      </c>
      <c r="O34" s="41">
        <f t="shared" si="17"/>
        <v>0</v>
      </c>
      <c r="Q34" s="269">
        <f t="shared" si="6"/>
        <v>0</v>
      </c>
      <c r="R34" s="269">
        <f>IF('بيانات أولية وأسماء الطلاب'!B31&gt;0,1,0)</f>
        <v>0</v>
      </c>
      <c r="S34" s="105" t="str">
        <f t="shared" si="7"/>
        <v>0</v>
      </c>
      <c r="T34" s="270">
        <f t="shared" si="8"/>
        <v>0</v>
      </c>
      <c r="U34" s="105" t="str">
        <f t="shared" si="9"/>
        <v>0</v>
      </c>
      <c r="V34" s="270">
        <f t="shared" si="10"/>
        <v>0</v>
      </c>
      <c r="W34" s="105" t="str">
        <f t="shared" si="11"/>
        <v>0</v>
      </c>
      <c r="X34" s="270">
        <f t="shared" si="12"/>
        <v>0</v>
      </c>
      <c r="Y34" s="105" t="str">
        <f t="shared" si="13"/>
        <v>0</v>
      </c>
      <c r="Z34" s="270">
        <f t="shared" si="14"/>
        <v>0</v>
      </c>
      <c r="AA34" s="105" t="str">
        <f t="shared" si="15"/>
        <v>0</v>
      </c>
      <c r="AB34" s="270">
        <f t="shared" si="16"/>
        <v>0</v>
      </c>
      <c r="AC34" s="269">
        <f t="shared" si="0"/>
        <v>40</v>
      </c>
    </row>
    <row r="35" spans="1:29" ht="18">
      <c r="A35" s="64" t="str">
        <f>CONCATENATE('بيانات أولية وأسماء الطلاب'!A32)</f>
        <v>26</v>
      </c>
      <c r="B35" s="14" t="str">
        <f>CONCATENATE('بيانات أولية وأسماء الطلاب'!B32)</f>
        <v/>
      </c>
      <c r="C35" s="14" t="str">
        <f>CONCATENATE('بيانات أولية وأسماء الطلاب'!C32)</f>
        <v/>
      </c>
      <c r="D35" s="75"/>
      <c r="E35" s="75"/>
      <c r="F35" s="252">
        <f t="shared" si="1"/>
        <v>0</v>
      </c>
      <c r="G35" s="75"/>
      <c r="H35" s="252">
        <f t="shared" si="2"/>
        <v>0</v>
      </c>
      <c r="I35" s="75"/>
      <c r="J35" s="252">
        <f t="shared" si="3"/>
        <v>0</v>
      </c>
      <c r="K35" s="75"/>
      <c r="L35" s="252">
        <f t="shared" si="4"/>
        <v>0</v>
      </c>
      <c r="M35" s="75"/>
      <c r="N35" s="252">
        <f t="shared" si="5"/>
        <v>0</v>
      </c>
      <c r="O35" s="41">
        <f t="shared" si="17"/>
        <v>0</v>
      </c>
      <c r="Q35" s="269">
        <f t="shared" si="6"/>
        <v>0</v>
      </c>
      <c r="R35" s="269">
        <f>IF('بيانات أولية وأسماء الطلاب'!B32&gt;0,1,0)</f>
        <v>0</v>
      </c>
      <c r="S35" s="105" t="str">
        <f t="shared" si="7"/>
        <v>0</v>
      </c>
      <c r="T35" s="270">
        <f t="shared" si="8"/>
        <v>0</v>
      </c>
      <c r="U35" s="105" t="str">
        <f t="shared" si="9"/>
        <v>0</v>
      </c>
      <c r="V35" s="270">
        <f t="shared" si="10"/>
        <v>0</v>
      </c>
      <c r="W35" s="105" t="str">
        <f t="shared" si="11"/>
        <v>0</v>
      </c>
      <c r="X35" s="270">
        <f t="shared" si="12"/>
        <v>0</v>
      </c>
      <c r="Y35" s="105" t="str">
        <f t="shared" si="13"/>
        <v>0</v>
      </c>
      <c r="Z35" s="270">
        <f t="shared" si="14"/>
        <v>0</v>
      </c>
      <c r="AA35" s="105" t="str">
        <f t="shared" si="15"/>
        <v>0</v>
      </c>
      <c r="AB35" s="270">
        <f t="shared" si="16"/>
        <v>0</v>
      </c>
      <c r="AC35" s="269">
        <f t="shared" si="0"/>
        <v>40</v>
      </c>
    </row>
    <row r="36" spans="1:29" ht="18">
      <c r="A36" s="64" t="str">
        <f>CONCATENATE('بيانات أولية وأسماء الطلاب'!A33)</f>
        <v>27</v>
      </c>
      <c r="B36" s="14" t="str">
        <f>CONCATENATE('بيانات أولية وأسماء الطلاب'!B33)</f>
        <v/>
      </c>
      <c r="C36" s="14" t="str">
        <f>CONCATENATE('بيانات أولية وأسماء الطلاب'!C33)</f>
        <v/>
      </c>
      <c r="D36" s="75"/>
      <c r="E36" s="75"/>
      <c r="F36" s="252">
        <f t="shared" si="1"/>
        <v>0</v>
      </c>
      <c r="G36" s="75"/>
      <c r="H36" s="252">
        <f t="shared" si="2"/>
        <v>0</v>
      </c>
      <c r="I36" s="75"/>
      <c r="J36" s="252">
        <f t="shared" si="3"/>
        <v>0</v>
      </c>
      <c r="K36" s="75"/>
      <c r="L36" s="252">
        <f t="shared" si="4"/>
        <v>0</v>
      </c>
      <c r="M36" s="75"/>
      <c r="N36" s="252">
        <f t="shared" si="5"/>
        <v>0</v>
      </c>
      <c r="O36" s="41">
        <f t="shared" si="17"/>
        <v>0</v>
      </c>
      <c r="Q36" s="269">
        <f t="shared" si="6"/>
        <v>0</v>
      </c>
      <c r="R36" s="269">
        <f>IF('بيانات أولية وأسماء الطلاب'!B33&gt;0,1,0)</f>
        <v>0</v>
      </c>
      <c r="S36" s="105" t="str">
        <f t="shared" si="7"/>
        <v>0</v>
      </c>
      <c r="T36" s="270">
        <f t="shared" si="8"/>
        <v>0</v>
      </c>
      <c r="U36" s="105" t="str">
        <f t="shared" si="9"/>
        <v>0</v>
      </c>
      <c r="V36" s="270">
        <f t="shared" si="10"/>
        <v>0</v>
      </c>
      <c r="W36" s="105" t="str">
        <f t="shared" si="11"/>
        <v>0</v>
      </c>
      <c r="X36" s="270">
        <f t="shared" si="12"/>
        <v>0</v>
      </c>
      <c r="Y36" s="105" t="str">
        <f t="shared" si="13"/>
        <v>0</v>
      </c>
      <c r="Z36" s="270">
        <f t="shared" si="14"/>
        <v>0</v>
      </c>
      <c r="AA36" s="105" t="str">
        <f t="shared" si="15"/>
        <v>0</v>
      </c>
      <c r="AB36" s="270">
        <f t="shared" si="16"/>
        <v>0</v>
      </c>
      <c r="AC36" s="269">
        <f t="shared" si="0"/>
        <v>40</v>
      </c>
    </row>
    <row r="37" spans="1:29" ht="18">
      <c r="A37" s="64" t="str">
        <f>CONCATENATE('بيانات أولية وأسماء الطلاب'!A34)</f>
        <v>28</v>
      </c>
      <c r="B37" s="14" t="str">
        <f>CONCATENATE('بيانات أولية وأسماء الطلاب'!B34)</f>
        <v/>
      </c>
      <c r="C37" s="14" t="str">
        <f>CONCATENATE('بيانات أولية وأسماء الطلاب'!C34)</f>
        <v/>
      </c>
      <c r="D37" s="75"/>
      <c r="E37" s="75"/>
      <c r="F37" s="252">
        <f t="shared" si="1"/>
        <v>0</v>
      </c>
      <c r="G37" s="75"/>
      <c r="H37" s="252">
        <f t="shared" si="2"/>
        <v>0</v>
      </c>
      <c r="I37" s="75"/>
      <c r="J37" s="252">
        <f t="shared" si="3"/>
        <v>0</v>
      </c>
      <c r="K37" s="75"/>
      <c r="L37" s="252">
        <f t="shared" si="4"/>
        <v>0</v>
      </c>
      <c r="M37" s="75"/>
      <c r="N37" s="252">
        <f t="shared" si="5"/>
        <v>0</v>
      </c>
      <c r="O37" s="41">
        <f t="shared" si="17"/>
        <v>0</v>
      </c>
      <c r="Q37" s="269">
        <f t="shared" si="6"/>
        <v>0</v>
      </c>
      <c r="R37" s="269">
        <f>IF('بيانات أولية وأسماء الطلاب'!B34&gt;0,1,0)</f>
        <v>0</v>
      </c>
      <c r="S37" s="105" t="str">
        <f t="shared" si="7"/>
        <v>0</v>
      </c>
      <c r="T37" s="270">
        <f t="shared" si="8"/>
        <v>0</v>
      </c>
      <c r="U37" s="105" t="str">
        <f t="shared" si="9"/>
        <v>0</v>
      </c>
      <c r="V37" s="270">
        <f t="shared" si="10"/>
        <v>0</v>
      </c>
      <c r="W37" s="105" t="str">
        <f t="shared" si="11"/>
        <v>0</v>
      </c>
      <c r="X37" s="270">
        <f t="shared" si="12"/>
        <v>0</v>
      </c>
      <c r="Y37" s="105" t="str">
        <f t="shared" si="13"/>
        <v>0</v>
      </c>
      <c r="Z37" s="270">
        <f t="shared" si="14"/>
        <v>0</v>
      </c>
      <c r="AA37" s="105" t="str">
        <f t="shared" si="15"/>
        <v>0</v>
      </c>
      <c r="AB37" s="270">
        <f t="shared" si="16"/>
        <v>0</v>
      </c>
      <c r="AC37" s="269">
        <f t="shared" si="0"/>
        <v>40</v>
      </c>
    </row>
    <row r="38" spans="1:29" ht="18">
      <c r="A38" s="64" t="str">
        <f>CONCATENATE('بيانات أولية وأسماء الطلاب'!A35)</f>
        <v>29</v>
      </c>
      <c r="B38" s="14" t="str">
        <f>CONCATENATE('بيانات أولية وأسماء الطلاب'!B35)</f>
        <v/>
      </c>
      <c r="C38" s="14" t="str">
        <f>CONCATENATE('بيانات أولية وأسماء الطلاب'!C35)</f>
        <v/>
      </c>
      <c r="D38" s="75"/>
      <c r="E38" s="75"/>
      <c r="F38" s="252">
        <f t="shared" si="1"/>
        <v>0</v>
      </c>
      <c r="G38" s="75"/>
      <c r="H38" s="252">
        <f t="shared" si="2"/>
        <v>0</v>
      </c>
      <c r="I38" s="75"/>
      <c r="J38" s="252">
        <f t="shared" si="3"/>
        <v>0</v>
      </c>
      <c r="K38" s="75"/>
      <c r="L38" s="252">
        <f t="shared" si="4"/>
        <v>0</v>
      </c>
      <c r="M38" s="75"/>
      <c r="N38" s="252">
        <f t="shared" si="5"/>
        <v>0</v>
      </c>
      <c r="O38" s="41">
        <f t="shared" si="17"/>
        <v>0</v>
      </c>
      <c r="Q38" s="269">
        <f t="shared" si="6"/>
        <v>0</v>
      </c>
      <c r="R38" s="269">
        <f>IF('بيانات أولية وأسماء الطلاب'!B35&gt;0,1,0)</f>
        <v>0</v>
      </c>
      <c r="S38" s="105" t="str">
        <f t="shared" si="7"/>
        <v>0</v>
      </c>
      <c r="T38" s="270">
        <f t="shared" si="8"/>
        <v>0</v>
      </c>
      <c r="U38" s="105" t="str">
        <f t="shared" si="9"/>
        <v>0</v>
      </c>
      <c r="V38" s="270">
        <f t="shared" si="10"/>
        <v>0</v>
      </c>
      <c r="W38" s="105" t="str">
        <f t="shared" si="11"/>
        <v>0</v>
      </c>
      <c r="X38" s="270">
        <f t="shared" si="12"/>
        <v>0</v>
      </c>
      <c r="Y38" s="105" t="str">
        <f t="shared" si="13"/>
        <v>0</v>
      </c>
      <c r="Z38" s="270">
        <f t="shared" si="14"/>
        <v>0</v>
      </c>
      <c r="AA38" s="105" t="str">
        <f t="shared" si="15"/>
        <v>0</v>
      </c>
      <c r="AB38" s="270">
        <f t="shared" si="16"/>
        <v>0</v>
      </c>
      <c r="AC38" s="269">
        <f t="shared" si="0"/>
        <v>40</v>
      </c>
    </row>
    <row r="39" spans="1:29" ht="18">
      <c r="A39" s="64" t="str">
        <f>CONCATENATE('بيانات أولية وأسماء الطلاب'!A36)</f>
        <v>30</v>
      </c>
      <c r="B39" s="14" t="str">
        <f>CONCATENATE('بيانات أولية وأسماء الطلاب'!B36)</f>
        <v/>
      </c>
      <c r="C39" s="14" t="str">
        <f>CONCATENATE('بيانات أولية وأسماء الطلاب'!C36)</f>
        <v/>
      </c>
      <c r="D39" s="75"/>
      <c r="E39" s="75"/>
      <c r="F39" s="252">
        <f t="shared" si="1"/>
        <v>0</v>
      </c>
      <c r="G39" s="75"/>
      <c r="H39" s="252">
        <f t="shared" si="2"/>
        <v>0</v>
      </c>
      <c r="I39" s="75"/>
      <c r="J39" s="252">
        <f t="shared" si="3"/>
        <v>0</v>
      </c>
      <c r="K39" s="75"/>
      <c r="L39" s="252">
        <f t="shared" si="4"/>
        <v>0</v>
      </c>
      <c r="M39" s="75"/>
      <c r="N39" s="252">
        <f t="shared" si="5"/>
        <v>0</v>
      </c>
      <c r="O39" s="41">
        <f t="shared" si="17"/>
        <v>0</v>
      </c>
      <c r="Q39" s="269">
        <f t="shared" si="6"/>
        <v>0</v>
      </c>
      <c r="R39" s="269">
        <f>IF('بيانات أولية وأسماء الطلاب'!B36&gt;0,1,0)</f>
        <v>0</v>
      </c>
      <c r="S39" s="105" t="str">
        <f t="shared" si="7"/>
        <v>0</v>
      </c>
      <c r="T39" s="270">
        <f t="shared" si="8"/>
        <v>0</v>
      </c>
      <c r="U39" s="105" t="str">
        <f t="shared" si="9"/>
        <v>0</v>
      </c>
      <c r="V39" s="270">
        <f t="shared" si="10"/>
        <v>0</v>
      </c>
      <c r="W39" s="105" t="str">
        <f t="shared" si="11"/>
        <v>0</v>
      </c>
      <c r="X39" s="270">
        <f t="shared" si="12"/>
        <v>0</v>
      </c>
      <c r="Y39" s="105" t="str">
        <f t="shared" si="13"/>
        <v>0</v>
      </c>
      <c r="Z39" s="270">
        <f t="shared" si="14"/>
        <v>0</v>
      </c>
      <c r="AA39" s="105" t="str">
        <f t="shared" si="15"/>
        <v>0</v>
      </c>
      <c r="AB39" s="270">
        <f t="shared" si="16"/>
        <v>0</v>
      </c>
      <c r="AC39" s="269">
        <f t="shared" si="0"/>
        <v>40</v>
      </c>
    </row>
    <row r="40" spans="1:29" ht="18">
      <c r="A40" s="64" t="str">
        <f>CONCATENATE('بيانات أولية وأسماء الطلاب'!A37)</f>
        <v>31</v>
      </c>
      <c r="B40" s="14" t="str">
        <f>CONCATENATE('بيانات أولية وأسماء الطلاب'!B37)</f>
        <v/>
      </c>
      <c r="C40" s="14" t="str">
        <f>CONCATENATE('بيانات أولية وأسماء الطلاب'!C37)</f>
        <v/>
      </c>
      <c r="D40" s="75"/>
      <c r="E40" s="75"/>
      <c r="F40" s="252">
        <f t="shared" si="1"/>
        <v>0</v>
      </c>
      <c r="G40" s="75"/>
      <c r="H40" s="252">
        <f t="shared" si="2"/>
        <v>0</v>
      </c>
      <c r="I40" s="75"/>
      <c r="J40" s="252">
        <f t="shared" si="3"/>
        <v>0</v>
      </c>
      <c r="K40" s="75"/>
      <c r="L40" s="252">
        <f t="shared" si="4"/>
        <v>0</v>
      </c>
      <c r="M40" s="75"/>
      <c r="N40" s="252">
        <f t="shared" si="5"/>
        <v>0</v>
      </c>
      <c r="O40" s="41">
        <f t="shared" si="17"/>
        <v>0</v>
      </c>
      <c r="Q40" s="269">
        <f t="shared" si="6"/>
        <v>0</v>
      </c>
      <c r="R40" s="269">
        <f>IF('بيانات أولية وأسماء الطلاب'!B37&gt;0,1,0)</f>
        <v>0</v>
      </c>
      <c r="S40" s="105" t="str">
        <f t="shared" si="7"/>
        <v>0</v>
      </c>
      <c r="T40" s="270">
        <f t="shared" si="8"/>
        <v>0</v>
      </c>
      <c r="U40" s="105" t="str">
        <f t="shared" si="9"/>
        <v>0</v>
      </c>
      <c r="V40" s="270">
        <f t="shared" si="10"/>
        <v>0</v>
      </c>
      <c r="W40" s="105" t="str">
        <f t="shared" si="11"/>
        <v>0</v>
      </c>
      <c r="X40" s="270">
        <f t="shared" si="12"/>
        <v>0</v>
      </c>
      <c r="Y40" s="105" t="str">
        <f t="shared" si="13"/>
        <v>0</v>
      </c>
      <c r="Z40" s="270">
        <f t="shared" si="14"/>
        <v>0</v>
      </c>
      <c r="AA40" s="105" t="str">
        <f t="shared" si="15"/>
        <v>0</v>
      </c>
      <c r="AB40" s="270">
        <f t="shared" si="16"/>
        <v>0</v>
      </c>
      <c r="AC40" s="269">
        <f t="shared" si="0"/>
        <v>40</v>
      </c>
    </row>
    <row r="41" spans="1:29" ht="18">
      <c r="A41" s="64" t="str">
        <f>CONCATENATE('بيانات أولية وأسماء الطلاب'!A38)</f>
        <v>32</v>
      </c>
      <c r="B41" s="14" t="str">
        <f>CONCATENATE('بيانات أولية وأسماء الطلاب'!B38)</f>
        <v/>
      </c>
      <c r="C41" s="14" t="str">
        <f>CONCATENATE('بيانات أولية وأسماء الطلاب'!C38)</f>
        <v/>
      </c>
      <c r="D41" s="75"/>
      <c r="E41" s="75"/>
      <c r="F41" s="252">
        <f t="shared" si="1"/>
        <v>0</v>
      </c>
      <c r="G41" s="75"/>
      <c r="H41" s="252">
        <f t="shared" si="2"/>
        <v>0</v>
      </c>
      <c r="I41" s="75"/>
      <c r="J41" s="252">
        <f t="shared" si="3"/>
        <v>0</v>
      </c>
      <c r="K41" s="75"/>
      <c r="L41" s="252">
        <f t="shared" si="4"/>
        <v>0</v>
      </c>
      <c r="M41" s="75"/>
      <c r="N41" s="252">
        <f t="shared" si="5"/>
        <v>0</v>
      </c>
      <c r="O41" s="41">
        <f t="shared" si="17"/>
        <v>0</v>
      </c>
      <c r="Q41" s="269">
        <f t="shared" si="6"/>
        <v>0</v>
      </c>
      <c r="R41" s="269">
        <f>IF('بيانات أولية وأسماء الطلاب'!B38&gt;0,1,0)</f>
        <v>0</v>
      </c>
      <c r="S41" s="105" t="str">
        <f t="shared" si="7"/>
        <v>0</v>
      </c>
      <c r="T41" s="270">
        <f t="shared" si="8"/>
        <v>0</v>
      </c>
      <c r="U41" s="105" t="str">
        <f t="shared" si="9"/>
        <v>0</v>
      </c>
      <c r="V41" s="270">
        <f t="shared" si="10"/>
        <v>0</v>
      </c>
      <c r="W41" s="105" t="str">
        <f t="shared" si="11"/>
        <v>0</v>
      </c>
      <c r="X41" s="270">
        <f t="shared" si="12"/>
        <v>0</v>
      </c>
      <c r="Y41" s="105" t="str">
        <f t="shared" si="13"/>
        <v>0</v>
      </c>
      <c r="Z41" s="270">
        <f t="shared" si="14"/>
        <v>0</v>
      </c>
      <c r="AA41" s="105" t="str">
        <f t="shared" si="15"/>
        <v>0</v>
      </c>
      <c r="AB41" s="270">
        <f t="shared" si="16"/>
        <v>0</v>
      </c>
      <c r="AC41" s="269">
        <f t="shared" si="0"/>
        <v>40</v>
      </c>
    </row>
    <row r="42" spans="1:29" ht="18">
      <c r="A42" s="64" t="str">
        <f>CONCATENATE('بيانات أولية وأسماء الطلاب'!A39)</f>
        <v>33</v>
      </c>
      <c r="B42" s="14" t="str">
        <f>CONCATENATE('بيانات أولية وأسماء الطلاب'!B39)</f>
        <v/>
      </c>
      <c r="C42" s="14" t="str">
        <f>CONCATENATE('بيانات أولية وأسماء الطلاب'!C39)</f>
        <v/>
      </c>
      <c r="D42" s="75"/>
      <c r="E42" s="75"/>
      <c r="F42" s="252">
        <f t="shared" si="1"/>
        <v>0</v>
      </c>
      <c r="G42" s="75"/>
      <c r="H42" s="252">
        <f t="shared" si="2"/>
        <v>0</v>
      </c>
      <c r="I42" s="75"/>
      <c r="J42" s="252">
        <f t="shared" si="3"/>
        <v>0</v>
      </c>
      <c r="K42" s="75"/>
      <c r="L42" s="252">
        <f t="shared" si="4"/>
        <v>0</v>
      </c>
      <c r="M42" s="75"/>
      <c r="N42" s="252">
        <f t="shared" si="5"/>
        <v>0</v>
      </c>
      <c r="O42" s="41">
        <f t="shared" si="17"/>
        <v>0</v>
      </c>
      <c r="Q42" s="269">
        <f t="shared" si="6"/>
        <v>0</v>
      </c>
      <c r="R42" s="269">
        <f>IF('بيانات أولية وأسماء الطلاب'!B39&gt;0,1,0)</f>
        <v>0</v>
      </c>
      <c r="S42" s="105" t="str">
        <f t="shared" si="7"/>
        <v>0</v>
      </c>
      <c r="T42" s="270">
        <f t="shared" si="8"/>
        <v>0</v>
      </c>
      <c r="U42" s="105" t="str">
        <f t="shared" si="9"/>
        <v>0</v>
      </c>
      <c r="V42" s="270">
        <f t="shared" si="10"/>
        <v>0</v>
      </c>
      <c r="W42" s="105" t="str">
        <f t="shared" si="11"/>
        <v>0</v>
      </c>
      <c r="X42" s="270">
        <f t="shared" si="12"/>
        <v>0</v>
      </c>
      <c r="Y42" s="105" t="str">
        <f t="shared" si="13"/>
        <v>0</v>
      </c>
      <c r="Z42" s="270">
        <f t="shared" si="14"/>
        <v>0</v>
      </c>
      <c r="AA42" s="105" t="str">
        <f t="shared" si="15"/>
        <v>0</v>
      </c>
      <c r="AB42" s="270">
        <f t="shared" si="16"/>
        <v>0</v>
      </c>
      <c r="AC42" s="269">
        <f t="shared" si="0"/>
        <v>40</v>
      </c>
    </row>
    <row r="43" spans="1:29" ht="18">
      <c r="A43" s="64" t="str">
        <f>CONCATENATE('بيانات أولية وأسماء الطلاب'!A40)</f>
        <v>34</v>
      </c>
      <c r="B43" s="14" t="str">
        <f>CONCATENATE('بيانات أولية وأسماء الطلاب'!B40)</f>
        <v/>
      </c>
      <c r="C43" s="14" t="str">
        <f>CONCATENATE('بيانات أولية وأسماء الطلاب'!C40)</f>
        <v/>
      </c>
      <c r="D43" s="75"/>
      <c r="E43" s="75"/>
      <c r="F43" s="252">
        <f t="shared" si="1"/>
        <v>0</v>
      </c>
      <c r="G43" s="75"/>
      <c r="H43" s="252">
        <f t="shared" si="2"/>
        <v>0</v>
      </c>
      <c r="I43" s="75"/>
      <c r="J43" s="252">
        <f t="shared" si="3"/>
        <v>0</v>
      </c>
      <c r="K43" s="75"/>
      <c r="L43" s="252">
        <f t="shared" si="4"/>
        <v>0</v>
      </c>
      <c r="M43" s="75"/>
      <c r="N43" s="252">
        <f t="shared" si="5"/>
        <v>0</v>
      </c>
      <c r="O43" s="41">
        <f t="shared" si="17"/>
        <v>0</v>
      </c>
      <c r="Q43" s="269">
        <f t="shared" si="6"/>
        <v>0</v>
      </c>
      <c r="R43" s="269">
        <f>IF('بيانات أولية وأسماء الطلاب'!B40&gt;0,1,0)</f>
        <v>0</v>
      </c>
      <c r="S43" s="105" t="str">
        <f t="shared" si="7"/>
        <v>0</v>
      </c>
      <c r="T43" s="270">
        <f t="shared" si="8"/>
        <v>0</v>
      </c>
      <c r="U43" s="105" t="str">
        <f t="shared" si="9"/>
        <v>0</v>
      </c>
      <c r="V43" s="270">
        <f t="shared" si="10"/>
        <v>0</v>
      </c>
      <c r="W43" s="105" t="str">
        <f t="shared" si="11"/>
        <v>0</v>
      </c>
      <c r="X43" s="270">
        <f t="shared" si="12"/>
        <v>0</v>
      </c>
      <c r="Y43" s="105" t="str">
        <f t="shared" si="13"/>
        <v>0</v>
      </c>
      <c r="Z43" s="270">
        <f t="shared" si="14"/>
        <v>0</v>
      </c>
      <c r="AA43" s="105" t="str">
        <f t="shared" si="15"/>
        <v>0</v>
      </c>
      <c r="AB43" s="270">
        <f t="shared" si="16"/>
        <v>0</v>
      </c>
      <c r="AC43" s="269">
        <f t="shared" si="0"/>
        <v>40</v>
      </c>
    </row>
    <row r="44" spans="1:29" ht="18.75" thickBot="1">
      <c r="A44" s="65" t="str">
        <f>CONCATENATE('بيانات أولية وأسماء الطلاب'!A41)</f>
        <v>35</v>
      </c>
      <c r="B44" s="16" t="str">
        <f>CONCATENATE('بيانات أولية وأسماء الطلاب'!B41)</f>
        <v/>
      </c>
      <c r="C44" s="16" t="str">
        <f>CONCATENATE('بيانات أولية وأسماء الطلاب'!C41)</f>
        <v/>
      </c>
      <c r="D44" s="77"/>
      <c r="E44" s="77"/>
      <c r="F44" s="253">
        <f t="shared" si="1"/>
        <v>0</v>
      </c>
      <c r="G44" s="77"/>
      <c r="H44" s="253">
        <f t="shared" si="2"/>
        <v>0</v>
      </c>
      <c r="I44" s="77"/>
      <c r="J44" s="253">
        <f t="shared" si="3"/>
        <v>0</v>
      </c>
      <c r="K44" s="77"/>
      <c r="L44" s="253">
        <f t="shared" si="4"/>
        <v>0</v>
      </c>
      <c r="M44" s="77"/>
      <c r="N44" s="253">
        <f t="shared" si="5"/>
        <v>0</v>
      </c>
      <c r="O44" s="42">
        <f t="shared" si="17"/>
        <v>0</v>
      </c>
      <c r="Q44" s="269">
        <f t="shared" si="6"/>
        <v>0</v>
      </c>
      <c r="R44" s="269">
        <f>IF('بيانات أولية وأسماء الطلاب'!B41&gt;0,1,0)</f>
        <v>0</v>
      </c>
      <c r="S44" s="105" t="str">
        <f t="shared" si="7"/>
        <v>0</v>
      </c>
      <c r="T44" s="270">
        <f t="shared" si="8"/>
        <v>0</v>
      </c>
      <c r="U44" s="105" t="str">
        <f t="shared" si="9"/>
        <v>0</v>
      </c>
      <c r="V44" s="270">
        <f t="shared" si="10"/>
        <v>0</v>
      </c>
      <c r="W44" s="105" t="str">
        <f t="shared" si="11"/>
        <v>0</v>
      </c>
      <c r="X44" s="270">
        <f t="shared" si="12"/>
        <v>0</v>
      </c>
      <c r="Y44" s="105" t="str">
        <f t="shared" si="13"/>
        <v>0</v>
      </c>
      <c r="Z44" s="270">
        <f t="shared" si="14"/>
        <v>0</v>
      </c>
      <c r="AA44" s="105" t="str">
        <f t="shared" si="15"/>
        <v>0</v>
      </c>
      <c r="AB44" s="270">
        <f t="shared" si="16"/>
        <v>0</v>
      </c>
      <c r="AC44" s="269">
        <f t="shared" si="0"/>
        <v>40</v>
      </c>
    </row>
    <row r="45" spans="1:29" ht="15" thickBot="1"/>
    <row r="46" spans="1:29" ht="20.25">
      <c r="A46" s="271" t="str">
        <f>CONCATENATE('بيانات أولية وأسماء الطلاب'!$A$43)</f>
        <v>معلم/ة المادة</v>
      </c>
      <c r="B46" s="272"/>
      <c r="E46" s="271" t="str">
        <f>CONCATENATE('بيانات أولية وأسماء الطلاب'!$C$43)</f>
        <v>المراجع/ة</v>
      </c>
      <c r="F46" s="283"/>
      <c r="G46" s="284"/>
      <c r="H46" s="284"/>
      <c r="I46" s="285"/>
      <c r="K46" s="271" t="s">
        <v>10</v>
      </c>
      <c r="L46" s="292"/>
      <c r="M46" s="292"/>
      <c r="N46" s="292"/>
      <c r="O46" s="293"/>
    </row>
    <row r="47" spans="1:29" ht="15" thickBot="1">
      <c r="A47" s="286"/>
      <c r="B47" s="287"/>
      <c r="E47" s="286"/>
      <c r="F47" s="288"/>
      <c r="G47" s="288"/>
      <c r="H47" s="288"/>
      <c r="I47" s="287"/>
      <c r="K47" s="286"/>
      <c r="L47" s="294"/>
      <c r="M47" s="294"/>
      <c r="N47" s="294"/>
      <c r="O47" s="295"/>
    </row>
  </sheetData>
  <sheetProtection password="CC7D" sheet="1" objects="1" scenarios="1" selectLockedCells="1"/>
  <mergeCells count="32">
    <mergeCell ref="G6:H6"/>
    <mergeCell ref="E5:J5"/>
    <mergeCell ref="L5:N5"/>
    <mergeCell ref="A47:B47"/>
    <mergeCell ref="E47:I47"/>
    <mergeCell ref="K47:O47"/>
    <mergeCell ref="I6:J6"/>
    <mergeCell ref="K6:L6"/>
    <mergeCell ref="M6:N6"/>
    <mergeCell ref="O6:O7"/>
    <mergeCell ref="O8:O9"/>
    <mergeCell ref="A46:B46"/>
    <mergeCell ref="E46:I46"/>
    <mergeCell ref="K46:O46"/>
    <mergeCell ref="A6:A9"/>
    <mergeCell ref="D6:D9"/>
    <mergeCell ref="B6:B9"/>
    <mergeCell ref="C6:C9"/>
    <mergeCell ref="A1:B1"/>
    <mergeCell ref="L1:M1"/>
    <mergeCell ref="N1:O1"/>
    <mergeCell ref="A2:B2"/>
    <mergeCell ref="E2:J4"/>
    <mergeCell ref="L2:M2"/>
    <mergeCell ref="N2:O2"/>
    <mergeCell ref="A3:B3"/>
    <mergeCell ref="L3:M3"/>
    <mergeCell ref="N3:O3"/>
    <mergeCell ref="A4:B4"/>
    <mergeCell ref="L4:M4"/>
    <mergeCell ref="N4:O4"/>
    <mergeCell ref="E6:F6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95" orientation="landscape" r:id="rId1"/>
  <headerFooter>
    <oddFooter>&amp;Lالتعليم الثانوي نظام المقررات&amp;C&amp;P&amp;F&amp;Rإعداد وتصميم / فاطمة الكبسي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7"/>
  <sheetViews>
    <sheetView rightToLeft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14" sqref="G14"/>
    </sheetView>
  </sheetViews>
  <sheetFormatPr defaultRowHeight="14.25"/>
  <cols>
    <col min="1" max="1" width="5" style="247" customWidth="1"/>
    <col min="2" max="2" width="31.5" style="247" customWidth="1"/>
    <col min="3" max="3" width="12.375" style="247" customWidth="1"/>
    <col min="4" max="4" width="5.375" style="269" customWidth="1"/>
    <col min="5" max="5" width="6.625" style="247" customWidth="1"/>
    <col min="6" max="6" width="7.125" style="247" customWidth="1"/>
    <col min="7" max="7" width="6.625" style="247" customWidth="1"/>
    <col min="8" max="8" width="7.125" style="247" customWidth="1"/>
    <col min="9" max="9" width="6.625" style="247" customWidth="1"/>
    <col min="10" max="10" width="7.125" style="247" customWidth="1"/>
    <col min="11" max="11" width="6.625" style="247" customWidth="1"/>
    <col min="12" max="12" width="7.125" style="247" customWidth="1"/>
    <col min="13" max="13" width="6.625" style="247" customWidth="1"/>
    <col min="14" max="14" width="7.125" style="247" customWidth="1"/>
    <col min="15" max="15" width="7.625" style="247" customWidth="1"/>
    <col min="16" max="16" width="1.75" style="247" customWidth="1"/>
    <col min="17" max="17" width="7.125" style="269" hidden="1" customWidth="1"/>
    <col min="18" max="18" width="8.375" style="269" hidden="1" customWidth="1"/>
    <col min="19" max="28" width="7.625" style="269" hidden="1" customWidth="1"/>
    <col min="29" max="29" width="8.875" style="269" hidden="1" customWidth="1"/>
    <col min="30" max="16384" width="9" style="247"/>
  </cols>
  <sheetData>
    <row r="1" spans="1:29" ht="18">
      <c r="A1" s="275" t="str">
        <f>CONCATENATE('بيانات أولية وأسماء الطلاب'!A1:B1)</f>
        <v>المملكة العربية السعودية</v>
      </c>
      <c r="B1" s="275"/>
      <c r="I1" s="190"/>
      <c r="J1" s="111"/>
      <c r="K1" s="246"/>
      <c r="L1" s="312" t="str">
        <f>CONCATENATE('بيانات أولية وأسماء الطلاب'!C1)</f>
        <v>مقرر مادة</v>
      </c>
      <c r="M1" s="313"/>
      <c r="N1" s="308" t="str">
        <f>CONCATENATE('بيانات أولية وأسماء الطلاب'!D1)</f>
        <v/>
      </c>
      <c r="O1" s="309"/>
    </row>
    <row r="2" spans="1:29" ht="20.25">
      <c r="A2" s="275" t="str">
        <f>CONCATENATE('بيانات أولية وأسماء الطلاب'!A2:B2)</f>
        <v>وزارة التربية والتعليم</v>
      </c>
      <c r="B2" s="275"/>
      <c r="C2" s="245"/>
      <c r="D2" s="267"/>
      <c r="E2" s="317" t="s">
        <v>133</v>
      </c>
      <c r="F2" s="317"/>
      <c r="G2" s="317"/>
      <c r="H2" s="317"/>
      <c r="I2" s="317"/>
      <c r="J2" s="317"/>
      <c r="K2" s="248"/>
      <c r="L2" s="314" t="str">
        <f>CONCATENATE('بيانات أولية وأسماء الطلاب'!C2)</f>
        <v>الفصل الدراسي</v>
      </c>
      <c r="M2" s="315"/>
      <c r="N2" s="310" t="str">
        <f>CONCATENATE('بيانات أولية وأسماء الطلاب'!D2)</f>
        <v/>
      </c>
      <c r="O2" s="311"/>
    </row>
    <row r="3" spans="1:29" ht="20.25">
      <c r="A3" s="275" t="str">
        <f>CONCATENATE('بيانات أولية وأسماء الطلاب'!A3:B3)</f>
        <v>الإدارة العامة للتربية والتعليم بـ ................</v>
      </c>
      <c r="B3" s="275"/>
      <c r="E3" s="318"/>
      <c r="F3" s="318"/>
      <c r="G3" s="318"/>
      <c r="H3" s="318"/>
      <c r="I3" s="318"/>
      <c r="J3" s="318"/>
      <c r="K3" s="248"/>
      <c r="L3" s="314" t="str">
        <f>CONCATENATE('بيانات أولية وأسماء الطلاب'!C3)</f>
        <v>الشعبة</v>
      </c>
      <c r="M3" s="315"/>
      <c r="N3" s="310" t="str">
        <f>CONCATENATE('بيانات أولية وأسماء الطلاب'!D3)</f>
        <v/>
      </c>
      <c r="O3" s="311"/>
    </row>
    <row r="4" spans="1:29" ht="21" thickBot="1">
      <c r="A4" s="275" t="str">
        <f>CONCATENATE('بيانات أولية وأسماء الطلاب'!A4:B4)</f>
        <v>الثانوية / .....................</v>
      </c>
      <c r="B4" s="275"/>
      <c r="E4" s="318"/>
      <c r="F4" s="318"/>
      <c r="G4" s="318"/>
      <c r="H4" s="318"/>
      <c r="I4" s="318"/>
      <c r="J4" s="318"/>
      <c r="K4" s="248"/>
      <c r="L4" s="316" t="str">
        <f>CONCATENATE('بيانات أولية وأسماء الطلاب'!C4)</f>
        <v>عدد الطلاب / الطالبات</v>
      </c>
      <c r="M4" s="282"/>
      <c r="N4" s="304" t="str">
        <f>CONCATENATE('بيانات أولية وأسماء الطلاب'!D4)</f>
        <v/>
      </c>
      <c r="O4" s="305"/>
    </row>
    <row r="5" spans="1:29" ht="21" thickBot="1">
      <c r="A5" s="249"/>
      <c r="B5" s="249"/>
      <c r="C5" s="249"/>
      <c r="D5" s="268"/>
      <c r="E5" s="319" t="s">
        <v>145</v>
      </c>
      <c r="F5" s="319"/>
      <c r="G5" s="319"/>
      <c r="H5" s="319"/>
      <c r="I5" s="319"/>
      <c r="J5" s="319"/>
      <c r="K5" s="256"/>
      <c r="L5" s="306"/>
      <c r="M5" s="307"/>
      <c r="N5" s="307"/>
      <c r="O5" s="226"/>
    </row>
    <row r="6" spans="1:29" s="192" customFormat="1" ht="18">
      <c r="A6" s="298" t="str">
        <f>CONCATENATE('بيانات أولية وأسماء الطلاب'!$A$6)</f>
        <v>العدد</v>
      </c>
      <c r="B6" s="290" t="str">
        <f>CONCATENATE('بيانات أولية وأسماء الطلاب'!$B$6)</f>
        <v>اسم الطالب/ة رباعيًا</v>
      </c>
      <c r="C6" s="280" t="str">
        <f>CONCATENATE('بيانات أولية وأسماء الطلاب'!$C$6)</f>
        <v>الرقم الأكاديمي</v>
      </c>
      <c r="D6" s="301" t="s">
        <v>161</v>
      </c>
      <c r="E6" s="289" t="s">
        <v>126</v>
      </c>
      <c r="F6" s="289"/>
      <c r="G6" s="289" t="s">
        <v>127</v>
      </c>
      <c r="H6" s="289"/>
      <c r="I6" s="289" t="s">
        <v>128</v>
      </c>
      <c r="J6" s="289"/>
      <c r="K6" s="289" t="s">
        <v>129</v>
      </c>
      <c r="L6" s="289"/>
      <c r="M6" s="289" t="s">
        <v>131</v>
      </c>
      <c r="N6" s="289"/>
      <c r="O6" s="278" t="s">
        <v>20</v>
      </c>
    </row>
    <row r="7" spans="1:29" s="192" customFormat="1" ht="18">
      <c r="A7" s="299"/>
      <c r="B7" s="291"/>
      <c r="C7" s="281"/>
      <c r="D7" s="302"/>
      <c r="E7" s="250" t="s">
        <v>135</v>
      </c>
      <c r="F7" s="250" t="s">
        <v>136</v>
      </c>
      <c r="G7" s="250" t="s">
        <v>135</v>
      </c>
      <c r="H7" s="250" t="s">
        <v>136</v>
      </c>
      <c r="I7" s="250" t="s">
        <v>135</v>
      </c>
      <c r="J7" s="250" t="s">
        <v>136</v>
      </c>
      <c r="K7" s="250" t="s">
        <v>135</v>
      </c>
      <c r="L7" s="250" t="s">
        <v>136</v>
      </c>
      <c r="M7" s="250" t="s">
        <v>135</v>
      </c>
      <c r="N7" s="250" t="s">
        <v>136</v>
      </c>
      <c r="O7" s="279"/>
    </row>
    <row r="8" spans="1:29" s="192" customFormat="1" ht="18">
      <c r="A8" s="299"/>
      <c r="B8" s="291"/>
      <c r="C8" s="281"/>
      <c r="D8" s="302"/>
      <c r="E8" s="254"/>
      <c r="F8" s="250">
        <v>40</v>
      </c>
      <c r="G8" s="254"/>
      <c r="H8" s="250">
        <v>10</v>
      </c>
      <c r="I8" s="254"/>
      <c r="J8" s="250">
        <v>10</v>
      </c>
      <c r="K8" s="254"/>
      <c r="L8" s="250">
        <v>10</v>
      </c>
      <c r="M8" s="254"/>
      <c r="N8" s="257">
        <v>25</v>
      </c>
      <c r="O8" s="296">
        <f>SUM(F8,H8,J8,L8,N8)</f>
        <v>95</v>
      </c>
      <c r="Q8" s="192" t="s">
        <v>162</v>
      </c>
      <c r="R8" s="192" t="s">
        <v>150</v>
      </c>
      <c r="S8" s="192" t="s">
        <v>151</v>
      </c>
      <c r="T8" s="192" t="s">
        <v>154</v>
      </c>
      <c r="U8" s="192" t="s">
        <v>127</v>
      </c>
      <c r="V8" s="192" t="s">
        <v>156</v>
      </c>
      <c r="W8" s="192" t="s">
        <v>152</v>
      </c>
      <c r="X8" s="192" t="s">
        <v>156</v>
      </c>
      <c r="Y8" s="192" t="s">
        <v>153</v>
      </c>
      <c r="Z8" s="192" t="s">
        <v>156</v>
      </c>
      <c r="AA8" s="192" t="s">
        <v>131</v>
      </c>
      <c r="AB8" s="192" t="s">
        <v>156</v>
      </c>
    </row>
    <row r="9" spans="1:29" s="192" customFormat="1" ht="18.75" thickBot="1">
      <c r="A9" s="300"/>
      <c r="B9" s="282"/>
      <c r="C9" s="282"/>
      <c r="D9" s="303"/>
      <c r="E9" s="255" t="s">
        <v>132</v>
      </c>
      <c r="F9" s="255" t="s">
        <v>87</v>
      </c>
      <c r="G9" s="255" t="s">
        <v>132</v>
      </c>
      <c r="H9" s="255" t="s">
        <v>87</v>
      </c>
      <c r="I9" s="255" t="s">
        <v>132</v>
      </c>
      <c r="J9" s="255" t="s">
        <v>87</v>
      </c>
      <c r="K9" s="255" t="s">
        <v>132</v>
      </c>
      <c r="L9" s="255" t="s">
        <v>87</v>
      </c>
      <c r="M9" s="255" t="s">
        <v>132</v>
      </c>
      <c r="N9" s="258" t="s">
        <v>87</v>
      </c>
      <c r="O9" s="297"/>
      <c r="Q9" s="192">
        <v>0</v>
      </c>
      <c r="R9" s="192">
        <v>1</v>
      </c>
      <c r="S9" s="192">
        <v>2</v>
      </c>
      <c r="T9" s="192" t="s">
        <v>155</v>
      </c>
      <c r="U9" s="192">
        <v>3</v>
      </c>
      <c r="V9" s="192" t="s">
        <v>157</v>
      </c>
      <c r="W9" s="192">
        <v>4</v>
      </c>
      <c r="X9" s="192" t="s">
        <v>160</v>
      </c>
      <c r="Y9" s="192">
        <v>5</v>
      </c>
      <c r="Z9" s="192" t="s">
        <v>159</v>
      </c>
      <c r="AA9" s="192">
        <v>6</v>
      </c>
      <c r="AB9" s="192" t="s">
        <v>158</v>
      </c>
    </row>
    <row r="10" spans="1:29" ht="18">
      <c r="A10" s="63" t="str">
        <f>CONCATENATE('بيانات أولية وأسماء الطلاب'!A7)</f>
        <v>1</v>
      </c>
      <c r="B10" s="12" t="str">
        <f>CONCATENATE('بيانات أولية وأسماء الطلاب'!B7)</f>
        <v/>
      </c>
      <c r="C10" s="12" t="str">
        <f>CONCATENATE('بيانات أولية وأسماء الطلاب'!C7)</f>
        <v/>
      </c>
      <c r="D10" s="76"/>
      <c r="E10" s="76"/>
      <c r="F10" s="251">
        <f>IF(T10=2,$F$8,IF(T10=3,($F$8-($E$8*E10)),0))</f>
        <v>0</v>
      </c>
      <c r="G10" s="76"/>
      <c r="H10" s="251">
        <f>IF(V10=2,$H$8,IF(V10=3,($H$8-($G$8*G10)),0))</f>
        <v>0</v>
      </c>
      <c r="I10" s="76"/>
      <c r="J10" s="251">
        <f>IF(X10=2,$J$8,IF(X10=3,($J$8-($I$8*I10)),0))</f>
        <v>0</v>
      </c>
      <c r="K10" s="76"/>
      <c r="L10" s="251">
        <f>IF(Z10=2,$L$8,IF(Z10=3,($L$8-($K$8*K10)),0))</f>
        <v>0</v>
      </c>
      <c r="M10" s="76"/>
      <c r="N10" s="251">
        <f>IF(AB10=2,$N$8,IF(AB10=3,($N$8-($M$8*M10)),0))</f>
        <v>0</v>
      </c>
      <c r="O10" s="40">
        <f>SUM(F10,H10,J10,L10,N10)</f>
        <v>0</v>
      </c>
      <c r="Q10" s="269">
        <f>IF(D10&gt;0,1,0)</f>
        <v>0</v>
      </c>
      <c r="R10" s="269">
        <f>IF('بيانات أولية وأسماء الطلاب'!B7&gt;0,1,0)</f>
        <v>0</v>
      </c>
      <c r="S10" s="105" t="str">
        <f>IF(E10&gt;0,"1","0")</f>
        <v>0</v>
      </c>
      <c r="T10" s="270">
        <f>IF(Q10=1,(R10+S10+Q10),0)</f>
        <v>0</v>
      </c>
      <c r="U10" s="105" t="str">
        <f>IF(G10&gt;0,"1","0")</f>
        <v>0</v>
      </c>
      <c r="V10" s="270">
        <f>IF(Q10=1,(U10+R10+Q10),0)</f>
        <v>0</v>
      </c>
      <c r="W10" s="105" t="str">
        <f>IF(I10&gt;0,"1","0")</f>
        <v>0</v>
      </c>
      <c r="X10" s="270">
        <f>IF(Q10=1,(W10+R10+Q10),0)</f>
        <v>0</v>
      </c>
      <c r="Y10" s="105" t="str">
        <f>IF(K10&gt;0,"1","0")</f>
        <v>0</v>
      </c>
      <c r="Z10" s="270">
        <f>IF(Q10=1,(Y10+R10+Q10),0)</f>
        <v>0</v>
      </c>
      <c r="AA10" s="105" t="str">
        <f>IF(M10&gt;0,"1","0")</f>
        <v>0</v>
      </c>
      <c r="AB10" s="270">
        <f>IF(Q10=1,(AA10+R10+Q10),0)</f>
        <v>0</v>
      </c>
      <c r="AC10" s="269">
        <f t="shared" ref="AC10:AC44" si="0">IF(S10&gt;0,F$8,"0")</f>
        <v>40</v>
      </c>
    </row>
    <row r="11" spans="1:29" ht="18">
      <c r="A11" s="64" t="str">
        <f>CONCATENATE('بيانات أولية وأسماء الطلاب'!A8)</f>
        <v>2</v>
      </c>
      <c r="B11" s="14" t="str">
        <f>CONCATENATE('بيانات أولية وأسماء الطلاب'!B8)</f>
        <v/>
      </c>
      <c r="C11" s="14" t="str">
        <f>CONCATENATE('بيانات أولية وأسماء الطلاب'!C8)</f>
        <v/>
      </c>
      <c r="D11" s="75"/>
      <c r="E11" s="75"/>
      <c r="F11" s="252">
        <f t="shared" ref="F11:F44" si="1">IF(T11=2,$F$8,IF(T11=3,($F$8-($E$8*E11)),0))</f>
        <v>0</v>
      </c>
      <c r="G11" s="75"/>
      <c r="H11" s="252">
        <f t="shared" ref="H11:H44" si="2">IF(V11=2,$H$8,IF(V11=3,($H$8-($G$8*G11)),0))</f>
        <v>0</v>
      </c>
      <c r="I11" s="75"/>
      <c r="J11" s="252">
        <f t="shared" ref="J11:J44" si="3">IF(X11=2,$J$8,IF(X11=3,($J$8-($I$8*I11)),0))</f>
        <v>0</v>
      </c>
      <c r="K11" s="75"/>
      <c r="L11" s="252">
        <f t="shared" ref="L11:L44" si="4">IF(Z11=2,$L$8,IF(Z11=3,($L$8-($K$8*K11)),0))</f>
        <v>0</v>
      </c>
      <c r="M11" s="75"/>
      <c r="N11" s="252">
        <f t="shared" ref="N11:N44" si="5">IF(AB11=2,$N$8,IF(AB11=3,($N$8-($M$8*M11)),0))</f>
        <v>0</v>
      </c>
      <c r="O11" s="41">
        <f>SUM(F11,H11,J11,L11,N11)</f>
        <v>0</v>
      </c>
      <c r="Q11" s="269">
        <f t="shared" ref="Q11:Q44" si="6">IF(D11&gt;0,1,0)</f>
        <v>0</v>
      </c>
      <c r="R11" s="269">
        <f>IF('بيانات أولية وأسماء الطلاب'!B8&gt;0,1,0)</f>
        <v>0</v>
      </c>
      <c r="S11" s="105" t="str">
        <f t="shared" ref="S11:S44" si="7">IF(E11&gt;0,"1","0")</f>
        <v>0</v>
      </c>
      <c r="T11" s="270">
        <f t="shared" ref="T11:T44" si="8">IF(Q11=1,(R11+S11+Q11),0)</f>
        <v>0</v>
      </c>
      <c r="U11" s="105" t="str">
        <f t="shared" ref="U11:U44" si="9">IF(G11&gt;0,"1","0")</f>
        <v>0</v>
      </c>
      <c r="V11" s="270">
        <f t="shared" ref="V11:V44" si="10">IF(Q11=1,(U11+R11+Q11),0)</f>
        <v>0</v>
      </c>
      <c r="W11" s="105" t="str">
        <f t="shared" ref="W11:W44" si="11">IF(I11&gt;0,"1","0")</f>
        <v>0</v>
      </c>
      <c r="X11" s="270">
        <f t="shared" ref="X11:X44" si="12">IF(Q11=1,(W11+R11+Q11),0)</f>
        <v>0</v>
      </c>
      <c r="Y11" s="105" t="str">
        <f t="shared" ref="Y11:Y44" si="13">IF(K11&gt;0,"1","0")</f>
        <v>0</v>
      </c>
      <c r="Z11" s="270">
        <f t="shared" ref="Z11:Z44" si="14">IF(Q11=1,(Y11+R11+Q11),0)</f>
        <v>0</v>
      </c>
      <c r="AA11" s="105" t="str">
        <f t="shared" ref="AA11:AA44" si="15">IF(M11&gt;0,"1","0")</f>
        <v>0</v>
      </c>
      <c r="AB11" s="270">
        <f t="shared" ref="AB11:AB44" si="16">IF(Q11=1,(AA11+R11+Q11),0)</f>
        <v>0</v>
      </c>
      <c r="AC11" s="269">
        <f t="shared" si="0"/>
        <v>40</v>
      </c>
    </row>
    <row r="12" spans="1:29" ht="18">
      <c r="A12" s="64" t="str">
        <f>CONCATENATE('بيانات أولية وأسماء الطلاب'!A9)</f>
        <v>3</v>
      </c>
      <c r="B12" s="14" t="str">
        <f>CONCATENATE('بيانات أولية وأسماء الطلاب'!B9)</f>
        <v/>
      </c>
      <c r="C12" s="14" t="str">
        <f>CONCATENATE('بيانات أولية وأسماء الطلاب'!C9)</f>
        <v/>
      </c>
      <c r="D12" s="75"/>
      <c r="E12" s="75"/>
      <c r="F12" s="252">
        <f t="shared" si="1"/>
        <v>0</v>
      </c>
      <c r="G12" s="75"/>
      <c r="H12" s="252">
        <f t="shared" si="2"/>
        <v>0</v>
      </c>
      <c r="I12" s="75"/>
      <c r="J12" s="252">
        <f t="shared" si="3"/>
        <v>0</v>
      </c>
      <c r="K12" s="75"/>
      <c r="L12" s="252">
        <f t="shared" si="4"/>
        <v>0</v>
      </c>
      <c r="M12" s="75"/>
      <c r="N12" s="252">
        <f t="shared" si="5"/>
        <v>0</v>
      </c>
      <c r="O12" s="41">
        <f t="shared" ref="O12:O44" si="17">SUM(F12,H12,J12,L12,N12)</f>
        <v>0</v>
      </c>
      <c r="Q12" s="269">
        <f t="shared" si="6"/>
        <v>0</v>
      </c>
      <c r="R12" s="269">
        <f>IF('بيانات أولية وأسماء الطلاب'!B9&gt;0,1,0)</f>
        <v>0</v>
      </c>
      <c r="S12" s="105" t="str">
        <f t="shared" si="7"/>
        <v>0</v>
      </c>
      <c r="T12" s="270">
        <f t="shared" si="8"/>
        <v>0</v>
      </c>
      <c r="U12" s="105" t="str">
        <f t="shared" si="9"/>
        <v>0</v>
      </c>
      <c r="V12" s="270">
        <f t="shared" si="10"/>
        <v>0</v>
      </c>
      <c r="W12" s="105" t="str">
        <f t="shared" si="11"/>
        <v>0</v>
      </c>
      <c r="X12" s="270">
        <f t="shared" si="12"/>
        <v>0</v>
      </c>
      <c r="Y12" s="105" t="str">
        <f t="shared" si="13"/>
        <v>0</v>
      </c>
      <c r="Z12" s="270">
        <f t="shared" si="14"/>
        <v>0</v>
      </c>
      <c r="AA12" s="105" t="str">
        <f t="shared" si="15"/>
        <v>0</v>
      </c>
      <c r="AB12" s="270">
        <f t="shared" si="16"/>
        <v>0</v>
      </c>
      <c r="AC12" s="269">
        <f t="shared" si="0"/>
        <v>40</v>
      </c>
    </row>
    <row r="13" spans="1:29" ht="18">
      <c r="A13" s="64" t="str">
        <f>CONCATENATE('بيانات أولية وأسماء الطلاب'!A10)</f>
        <v>4</v>
      </c>
      <c r="B13" s="14" t="str">
        <f>CONCATENATE('بيانات أولية وأسماء الطلاب'!B10)</f>
        <v/>
      </c>
      <c r="C13" s="14" t="str">
        <f>CONCATENATE('بيانات أولية وأسماء الطلاب'!C10)</f>
        <v/>
      </c>
      <c r="D13" s="75"/>
      <c r="E13" s="75"/>
      <c r="F13" s="252">
        <f t="shared" si="1"/>
        <v>0</v>
      </c>
      <c r="G13" s="75"/>
      <c r="H13" s="252">
        <f t="shared" si="2"/>
        <v>0</v>
      </c>
      <c r="I13" s="75"/>
      <c r="J13" s="252">
        <f t="shared" si="3"/>
        <v>0</v>
      </c>
      <c r="K13" s="75"/>
      <c r="L13" s="252">
        <f t="shared" si="4"/>
        <v>0</v>
      </c>
      <c r="M13" s="75"/>
      <c r="N13" s="252">
        <f t="shared" si="5"/>
        <v>0</v>
      </c>
      <c r="O13" s="41">
        <f t="shared" si="17"/>
        <v>0</v>
      </c>
      <c r="Q13" s="269">
        <f t="shared" si="6"/>
        <v>0</v>
      </c>
      <c r="R13" s="269">
        <f>IF('بيانات أولية وأسماء الطلاب'!B10&gt;0,1,0)</f>
        <v>0</v>
      </c>
      <c r="S13" s="105" t="str">
        <f t="shared" si="7"/>
        <v>0</v>
      </c>
      <c r="T13" s="270">
        <f t="shared" si="8"/>
        <v>0</v>
      </c>
      <c r="U13" s="105" t="str">
        <f t="shared" si="9"/>
        <v>0</v>
      </c>
      <c r="V13" s="270">
        <f t="shared" si="10"/>
        <v>0</v>
      </c>
      <c r="W13" s="105" t="str">
        <f t="shared" si="11"/>
        <v>0</v>
      </c>
      <c r="X13" s="270">
        <f t="shared" si="12"/>
        <v>0</v>
      </c>
      <c r="Y13" s="105" t="str">
        <f t="shared" si="13"/>
        <v>0</v>
      </c>
      <c r="Z13" s="270">
        <f t="shared" si="14"/>
        <v>0</v>
      </c>
      <c r="AA13" s="105" t="str">
        <f t="shared" si="15"/>
        <v>0</v>
      </c>
      <c r="AB13" s="270">
        <f t="shared" si="16"/>
        <v>0</v>
      </c>
      <c r="AC13" s="269">
        <f t="shared" si="0"/>
        <v>40</v>
      </c>
    </row>
    <row r="14" spans="1:29" ht="18">
      <c r="A14" s="64" t="str">
        <f>CONCATENATE('بيانات أولية وأسماء الطلاب'!A11)</f>
        <v>5</v>
      </c>
      <c r="B14" s="14" t="str">
        <f>CONCATENATE('بيانات أولية وأسماء الطلاب'!B11)</f>
        <v/>
      </c>
      <c r="C14" s="14" t="str">
        <f>CONCATENATE('بيانات أولية وأسماء الطلاب'!C11)</f>
        <v/>
      </c>
      <c r="D14" s="75"/>
      <c r="E14" s="75"/>
      <c r="F14" s="252">
        <f t="shared" si="1"/>
        <v>0</v>
      </c>
      <c r="G14" s="75"/>
      <c r="H14" s="252">
        <f t="shared" si="2"/>
        <v>0</v>
      </c>
      <c r="I14" s="75"/>
      <c r="J14" s="252">
        <f t="shared" si="3"/>
        <v>0</v>
      </c>
      <c r="K14" s="75"/>
      <c r="L14" s="252">
        <f t="shared" si="4"/>
        <v>0</v>
      </c>
      <c r="M14" s="75"/>
      <c r="N14" s="252">
        <f t="shared" si="5"/>
        <v>0</v>
      </c>
      <c r="O14" s="41">
        <f t="shared" si="17"/>
        <v>0</v>
      </c>
      <c r="Q14" s="269">
        <f t="shared" si="6"/>
        <v>0</v>
      </c>
      <c r="R14" s="269">
        <f>IF('بيانات أولية وأسماء الطلاب'!B11&gt;0,1,0)</f>
        <v>0</v>
      </c>
      <c r="S14" s="105" t="str">
        <f t="shared" si="7"/>
        <v>0</v>
      </c>
      <c r="T14" s="270">
        <f t="shared" si="8"/>
        <v>0</v>
      </c>
      <c r="U14" s="105" t="str">
        <f t="shared" si="9"/>
        <v>0</v>
      </c>
      <c r="V14" s="270">
        <f t="shared" si="10"/>
        <v>0</v>
      </c>
      <c r="W14" s="105" t="str">
        <f t="shared" si="11"/>
        <v>0</v>
      </c>
      <c r="X14" s="270">
        <f t="shared" si="12"/>
        <v>0</v>
      </c>
      <c r="Y14" s="105" t="str">
        <f t="shared" si="13"/>
        <v>0</v>
      </c>
      <c r="Z14" s="270">
        <f t="shared" si="14"/>
        <v>0</v>
      </c>
      <c r="AA14" s="105" t="str">
        <f t="shared" si="15"/>
        <v>0</v>
      </c>
      <c r="AB14" s="270">
        <f t="shared" si="16"/>
        <v>0</v>
      </c>
      <c r="AC14" s="269">
        <f t="shared" si="0"/>
        <v>40</v>
      </c>
    </row>
    <row r="15" spans="1:29" ht="18">
      <c r="A15" s="64" t="str">
        <f>CONCATENATE('بيانات أولية وأسماء الطلاب'!A12)</f>
        <v>6</v>
      </c>
      <c r="B15" s="14" t="str">
        <f>CONCATENATE('بيانات أولية وأسماء الطلاب'!B12)</f>
        <v/>
      </c>
      <c r="C15" s="14" t="str">
        <f>CONCATENATE('بيانات أولية وأسماء الطلاب'!C12)</f>
        <v/>
      </c>
      <c r="D15" s="75"/>
      <c r="E15" s="75"/>
      <c r="F15" s="252">
        <f t="shared" si="1"/>
        <v>0</v>
      </c>
      <c r="G15" s="75"/>
      <c r="H15" s="252">
        <f t="shared" si="2"/>
        <v>0</v>
      </c>
      <c r="I15" s="75"/>
      <c r="J15" s="252">
        <f t="shared" si="3"/>
        <v>0</v>
      </c>
      <c r="K15" s="75"/>
      <c r="L15" s="252">
        <f t="shared" si="4"/>
        <v>0</v>
      </c>
      <c r="M15" s="75"/>
      <c r="N15" s="252">
        <f t="shared" si="5"/>
        <v>0</v>
      </c>
      <c r="O15" s="41">
        <f t="shared" si="17"/>
        <v>0</v>
      </c>
      <c r="Q15" s="269">
        <f t="shared" si="6"/>
        <v>0</v>
      </c>
      <c r="R15" s="269">
        <f>IF('بيانات أولية وأسماء الطلاب'!B12&gt;0,1,0)</f>
        <v>0</v>
      </c>
      <c r="S15" s="105" t="str">
        <f t="shared" si="7"/>
        <v>0</v>
      </c>
      <c r="T15" s="270">
        <f t="shared" si="8"/>
        <v>0</v>
      </c>
      <c r="U15" s="105" t="str">
        <f t="shared" si="9"/>
        <v>0</v>
      </c>
      <c r="V15" s="270">
        <f t="shared" si="10"/>
        <v>0</v>
      </c>
      <c r="W15" s="105" t="str">
        <f t="shared" si="11"/>
        <v>0</v>
      </c>
      <c r="X15" s="270">
        <f t="shared" si="12"/>
        <v>0</v>
      </c>
      <c r="Y15" s="105" t="str">
        <f t="shared" si="13"/>
        <v>0</v>
      </c>
      <c r="Z15" s="270">
        <f t="shared" si="14"/>
        <v>0</v>
      </c>
      <c r="AA15" s="105" t="str">
        <f t="shared" si="15"/>
        <v>0</v>
      </c>
      <c r="AB15" s="270">
        <f t="shared" si="16"/>
        <v>0</v>
      </c>
      <c r="AC15" s="269">
        <f t="shared" si="0"/>
        <v>40</v>
      </c>
    </row>
    <row r="16" spans="1:29" ht="18">
      <c r="A16" s="64" t="str">
        <f>CONCATENATE('بيانات أولية وأسماء الطلاب'!A13)</f>
        <v>7</v>
      </c>
      <c r="B16" s="14" t="str">
        <f>CONCATENATE('بيانات أولية وأسماء الطلاب'!B13)</f>
        <v/>
      </c>
      <c r="C16" s="14" t="str">
        <f>CONCATENATE('بيانات أولية وأسماء الطلاب'!C13)</f>
        <v/>
      </c>
      <c r="D16" s="75"/>
      <c r="E16" s="75"/>
      <c r="F16" s="252">
        <f t="shared" si="1"/>
        <v>0</v>
      </c>
      <c r="G16" s="75"/>
      <c r="H16" s="252">
        <f t="shared" si="2"/>
        <v>0</v>
      </c>
      <c r="I16" s="75"/>
      <c r="J16" s="252">
        <f t="shared" si="3"/>
        <v>0</v>
      </c>
      <c r="K16" s="75"/>
      <c r="L16" s="252">
        <f t="shared" si="4"/>
        <v>0</v>
      </c>
      <c r="M16" s="75"/>
      <c r="N16" s="252">
        <f t="shared" si="5"/>
        <v>0</v>
      </c>
      <c r="O16" s="41">
        <f t="shared" si="17"/>
        <v>0</v>
      </c>
      <c r="Q16" s="269">
        <f t="shared" si="6"/>
        <v>0</v>
      </c>
      <c r="R16" s="269">
        <f>IF('بيانات أولية وأسماء الطلاب'!B13&gt;0,1,0)</f>
        <v>0</v>
      </c>
      <c r="S16" s="105" t="str">
        <f t="shared" si="7"/>
        <v>0</v>
      </c>
      <c r="T16" s="270">
        <f t="shared" si="8"/>
        <v>0</v>
      </c>
      <c r="U16" s="105" t="str">
        <f t="shared" si="9"/>
        <v>0</v>
      </c>
      <c r="V16" s="270">
        <f t="shared" si="10"/>
        <v>0</v>
      </c>
      <c r="W16" s="105" t="str">
        <f t="shared" si="11"/>
        <v>0</v>
      </c>
      <c r="X16" s="270">
        <f t="shared" si="12"/>
        <v>0</v>
      </c>
      <c r="Y16" s="105" t="str">
        <f t="shared" si="13"/>
        <v>0</v>
      </c>
      <c r="Z16" s="270">
        <f t="shared" si="14"/>
        <v>0</v>
      </c>
      <c r="AA16" s="105" t="str">
        <f t="shared" si="15"/>
        <v>0</v>
      </c>
      <c r="AB16" s="270">
        <f t="shared" si="16"/>
        <v>0</v>
      </c>
      <c r="AC16" s="269">
        <f t="shared" si="0"/>
        <v>40</v>
      </c>
    </row>
    <row r="17" spans="1:29" ht="18">
      <c r="A17" s="64" t="str">
        <f>CONCATENATE('بيانات أولية وأسماء الطلاب'!A14)</f>
        <v>8</v>
      </c>
      <c r="B17" s="14" t="str">
        <f>CONCATENATE('بيانات أولية وأسماء الطلاب'!B14)</f>
        <v/>
      </c>
      <c r="C17" s="14" t="str">
        <f>CONCATENATE('بيانات أولية وأسماء الطلاب'!C14)</f>
        <v/>
      </c>
      <c r="D17" s="75"/>
      <c r="E17" s="75"/>
      <c r="F17" s="252">
        <f t="shared" si="1"/>
        <v>0</v>
      </c>
      <c r="G17" s="75"/>
      <c r="H17" s="252">
        <f t="shared" si="2"/>
        <v>0</v>
      </c>
      <c r="I17" s="75"/>
      <c r="J17" s="252">
        <f t="shared" si="3"/>
        <v>0</v>
      </c>
      <c r="K17" s="75"/>
      <c r="L17" s="252">
        <f t="shared" si="4"/>
        <v>0</v>
      </c>
      <c r="M17" s="75"/>
      <c r="N17" s="252">
        <f t="shared" si="5"/>
        <v>0</v>
      </c>
      <c r="O17" s="41">
        <f t="shared" si="17"/>
        <v>0</v>
      </c>
      <c r="Q17" s="269">
        <f t="shared" si="6"/>
        <v>0</v>
      </c>
      <c r="R17" s="269">
        <f>IF('بيانات أولية وأسماء الطلاب'!B14&gt;0,1,0)</f>
        <v>0</v>
      </c>
      <c r="S17" s="105" t="str">
        <f t="shared" si="7"/>
        <v>0</v>
      </c>
      <c r="T17" s="270">
        <f t="shared" si="8"/>
        <v>0</v>
      </c>
      <c r="U17" s="105" t="str">
        <f t="shared" si="9"/>
        <v>0</v>
      </c>
      <c r="V17" s="270">
        <f t="shared" si="10"/>
        <v>0</v>
      </c>
      <c r="W17" s="105" t="str">
        <f t="shared" si="11"/>
        <v>0</v>
      </c>
      <c r="X17" s="270">
        <f t="shared" si="12"/>
        <v>0</v>
      </c>
      <c r="Y17" s="105" t="str">
        <f t="shared" si="13"/>
        <v>0</v>
      </c>
      <c r="Z17" s="270">
        <f t="shared" si="14"/>
        <v>0</v>
      </c>
      <c r="AA17" s="105" t="str">
        <f t="shared" si="15"/>
        <v>0</v>
      </c>
      <c r="AB17" s="270">
        <f t="shared" si="16"/>
        <v>0</v>
      </c>
      <c r="AC17" s="269">
        <f t="shared" si="0"/>
        <v>40</v>
      </c>
    </row>
    <row r="18" spans="1:29" ht="18">
      <c r="A18" s="64" t="str">
        <f>CONCATENATE('بيانات أولية وأسماء الطلاب'!A15)</f>
        <v>9</v>
      </c>
      <c r="B18" s="14" t="str">
        <f>CONCATENATE('بيانات أولية وأسماء الطلاب'!B15)</f>
        <v/>
      </c>
      <c r="C18" s="14" t="str">
        <f>CONCATENATE('بيانات أولية وأسماء الطلاب'!C15)</f>
        <v/>
      </c>
      <c r="D18" s="75"/>
      <c r="E18" s="75"/>
      <c r="F18" s="252">
        <f t="shared" si="1"/>
        <v>0</v>
      </c>
      <c r="G18" s="75"/>
      <c r="H18" s="252">
        <f t="shared" si="2"/>
        <v>0</v>
      </c>
      <c r="I18" s="75"/>
      <c r="J18" s="252">
        <f t="shared" si="3"/>
        <v>0</v>
      </c>
      <c r="K18" s="75"/>
      <c r="L18" s="252">
        <f t="shared" si="4"/>
        <v>0</v>
      </c>
      <c r="M18" s="75"/>
      <c r="N18" s="252">
        <f t="shared" si="5"/>
        <v>0</v>
      </c>
      <c r="O18" s="41">
        <f t="shared" si="17"/>
        <v>0</v>
      </c>
      <c r="Q18" s="269">
        <f t="shared" si="6"/>
        <v>0</v>
      </c>
      <c r="R18" s="269">
        <f>IF('بيانات أولية وأسماء الطلاب'!B15&gt;0,1,0)</f>
        <v>0</v>
      </c>
      <c r="S18" s="105" t="str">
        <f t="shared" si="7"/>
        <v>0</v>
      </c>
      <c r="T18" s="270">
        <f t="shared" si="8"/>
        <v>0</v>
      </c>
      <c r="U18" s="105" t="str">
        <f t="shared" si="9"/>
        <v>0</v>
      </c>
      <c r="V18" s="270">
        <f t="shared" si="10"/>
        <v>0</v>
      </c>
      <c r="W18" s="105" t="str">
        <f t="shared" si="11"/>
        <v>0</v>
      </c>
      <c r="X18" s="270">
        <f t="shared" si="12"/>
        <v>0</v>
      </c>
      <c r="Y18" s="105" t="str">
        <f t="shared" si="13"/>
        <v>0</v>
      </c>
      <c r="Z18" s="270">
        <f t="shared" si="14"/>
        <v>0</v>
      </c>
      <c r="AA18" s="105" t="str">
        <f t="shared" si="15"/>
        <v>0</v>
      </c>
      <c r="AB18" s="270">
        <f t="shared" si="16"/>
        <v>0</v>
      </c>
      <c r="AC18" s="269">
        <f t="shared" si="0"/>
        <v>40</v>
      </c>
    </row>
    <row r="19" spans="1:29" ht="18">
      <c r="A19" s="64" t="str">
        <f>CONCATENATE('بيانات أولية وأسماء الطلاب'!A16)</f>
        <v>10</v>
      </c>
      <c r="B19" s="14" t="str">
        <f>CONCATENATE('بيانات أولية وأسماء الطلاب'!B16)</f>
        <v/>
      </c>
      <c r="C19" s="14" t="str">
        <f>CONCATENATE('بيانات أولية وأسماء الطلاب'!C16)</f>
        <v/>
      </c>
      <c r="D19" s="75"/>
      <c r="E19" s="75"/>
      <c r="F19" s="252">
        <f t="shared" si="1"/>
        <v>0</v>
      </c>
      <c r="G19" s="75"/>
      <c r="H19" s="252">
        <f t="shared" si="2"/>
        <v>0</v>
      </c>
      <c r="I19" s="75"/>
      <c r="J19" s="252">
        <f t="shared" si="3"/>
        <v>0</v>
      </c>
      <c r="K19" s="75"/>
      <c r="L19" s="252">
        <f t="shared" si="4"/>
        <v>0</v>
      </c>
      <c r="M19" s="75"/>
      <c r="N19" s="252">
        <f t="shared" si="5"/>
        <v>0</v>
      </c>
      <c r="O19" s="41">
        <f t="shared" si="17"/>
        <v>0</v>
      </c>
      <c r="Q19" s="269">
        <f t="shared" si="6"/>
        <v>0</v>
      </c>
      <c r="R19" s="269">
        <f>IF('بيانات أولية وأسماء الطلاب'!B16&gt;0,1,0)</f>
        <v>0</v>
      </c>
      <c r="S19" s="105" t="str">
        <f t="shared" si="7"/>
        <v>0</v>
      </c>
      <c r="T19" s="270">
        <f t="shared" si="8"/>
        <v>0</v>
      </c>
      <c r="U19" s="105" t="str">
        <f t="shared" si="9"/>
        <v>0</v>
      </c>
      <c r="V19" s="270">
        <f t="shared" si="10"/>
        <v>0</v>
      </c>
      <c r="W19" s="105" t="str">
        <f t="shared" si="11"/>
        <v>0</v>
      </c>
      <c r="X19" s="270">
        <f t="shared" si="12"/>
        <v>0</v>
      </c>
      <c r="Y19" s="105" t="str">
        <f t="shared" si="13"/>
        <v>0</v>
      </c>
      <c r="Z19" s="270">
        <f t="shared" si="14"/>
        <v>0</v>
      </c>
      <c r="AA19" s="105" t="str">
        <f t="shared" si="15"/>
        <v>0</v>
      </c>
      <c r="AB19" s="270">
        <f t="shared" si="16"/>
        <v>0</v>
      </c>
      <c r="AC19" s="269">
        <f t="shared" si="0"/>
        <v>40</v>
      </c>
    </row>
    <row r="20" spans="1:29" ht="18">
      <c r="A20" s="64" t="str">
        <f>CONCATENATE('بيانات أولية وأسماء الطلاب'!A17)</f>
        <v>11</v>
      </c>
      <c r="B20" s="14" t="str">
        <f>CONCATENATE('بيانات أولية وأسماء الطلاب'!B17)</f>
        <v/>
      </c>
      <c r="C20" s="14" t="str">
        <f>CONCATENATE('بيانات أولية وأسماء الطلاب'!C17)</f>
        <v/>
      </c>
      <c r="D20" s="75"/>
      <c r="E20" s="75"/>
      <c r="F20" s="252">
        <f t="shared" si="1"/>
        <v>0</v>
      </c>
      <c r="G20" s="75"/>
      <c r="H20" s="252">
        <f t="shared" si="2"/>
        <v>0</v>
      </c>
      <c r="I20" s="75"/>
      <c r="J20" s="252">
        <f t="shared" si="3"/>
        <v>0</v>
      </c>
      <c r="K20" s="75"/>
      <c r="L20" s="252">
        <f t="shared" si="4"/>
        <v>0</v>
      </c>
      <c r="M20" s="75"/>
      <c r="N20" s="252">
        <f t="shared" si="5"/>
        <v>0</v>
      </c>
      <c r="O20" s="41">
        <f t="shared" si="17"/>
        <v>0</v>
      </c>
      <c r="Q20" s="269">
        <f t="shared" si="6"/>
        <v>0</v>
      </c>
      <c r="R20" s="269">
        <f>IF('بيانات أولية وأسماء الطلاب'!B17&gt;0,1,0)</f>
        <v>0</v>
      </c>
      <c r="S20" s="105" t="str">
        <f t="shared" si="7"/>
        <v>0</v>
      </c>
      <c r="T20" s="270">
        <f t="shared" si="8"/>
        <v>0</v>
      </c>
      <c r="U20" s="105" t="str">
        <f t="shared" si="9"/>
        <v>0</v>
      </c>
      <c r="V20" s="270">
        <f t="shared" si="10"/>
        <v>0</v>
      </c>
      <c r="W20" s="105" t="str">
        <f t="shared" si="11"/>
        <v>0</v>
      </c>
      <c r="X20" s="270">
        <f t="shared" si="12"/>
        <v>0</v>
      </c>
      <c r="Y20" s="105" t="str">
        <f t="shared" si="13"/>
        <v>0</v>
      </c>
      <c r="Z20" s="270">
        <f t="shared" si="14"/>
        <v>0</v>
      </c>
      <c r="AA20" s="105" t="str">
        <f t="shared" si="15"/>
        <v>0</v>
      </c>
      <c r="AB20" s="270">
        <f t="shared" si="16"/>
        <v>0</v>
      </c>
      <c r="AC20" s="269">
        <f t="shared" si="0"/>
        <v>40</v>
      </c>
    </row>
    <row r="21" spans="1:29" ht="18">
      <c r="A21" s="64" t="str">
        <f>CONCATENATE('بيانات أولية وأسماء الطلاب'!A18)</f>
        <v>12</v>
      </c>
      <c r="B21" s="14" t="str">
        <f>CONCATENATE('بيانات أولية وأسماء الطلاب'!B18)</f>
        <v/>
      </c>
      <c r="C21" s="14" t="str">
        <f>CONCATENATE('بيانات أولية وأسماء الطلاب'!C18)</f>
        <v/>
      </c>
      <c r="D21" s="75"/>
      <c r="E21" s="75"/>
      <c r="F21" s="252">
        <f t="shared" si="1"/>
        <v>0</v>
      </c>
      <c r="G21" s="75"/>
      <c r="H21" s="252">
        <f t="shared" si="2"/>
        <v>0</v>
      </c>
      <c r="I21" s="75"/>
      <c r="J21" s="252">
        <f t="shared" si="3"/>
        <v>0</v>
      </c>
      <c r="K21" s="75"/>
      <c r="L21" s="252">
        <f t="shared" si="4"/>
        <v>0</v>
      </c>
      <c r="M21" s="75"/>
      <c r="N21" s="252">
        <f t="shared" si="5"/>
        <v>0</v>
      </c>
      <c r="O21" s="41">
        <f t="shared" si="17"/>
        <v>0</v>
      </c>
      <c r="Q21" s="269">
        <f t="shared" si="6"/>
        <v>0</v>
      </c>
      <c r="R21" s="269">
        <f>IF('بيانات أولية وأسماء الطلاب'!B18&gt;0,1,0)</f>
        <v>0</v>
      </c>
      <c r="S21" s="105" t="str">
        <f t="shared" si="7"/>
        <v>0</v>
      </c>
      <c r="T21" s="270">
        <f t="shared" si="8"/>
        <v>0</v>
      </c>
      <c r="U21" s="105" t="str">
        <f t="shared" si="9"/>
        <v>0</v>
      </c>
      <c r="V21" s="270">
        <f t="shared" si="10"/>
        <v>0</v>
      </c>
      <c r="W21" s="105" t="str">
        <f t="shared" si="11"/>
        <v>0</v>
      </c>
      <c r="X21" s="270">
        <f t="shared" si="12"/>
        <v>0</v>
      </c>
      <c r="Y21" s="105" t="str">
        <f t="shared" si="13"/>
        <v>0</v>
      </c>
      <c r="Z21" s="270">
        <f t="shared" si="14"/>
        <v>0</v>
      </c>
      <c r="AA21" s="105" t="str">
        <f t="shared" si="15"/>
        <v>0</v>
      </c>
      <c r="AB21" s="270">
        <f t="shared" si="16"/>
        <v>0</v>
      </c>
      <c r="AC21" s="269">
        <f t="shared" si="0"/>
        <v>40</v>
      </c>
    </row>
    <row r="22" spans="1:29" ht="18">
      <c r="A22" s="64" t="str">
        <f>CONCATENATE('بيانات أولية وأسماء الطلاب'!A19)</f>
        <v>13</v>
      </c>
      <c r="B22" s="14" t="str">
        <f>CONCATENATE('بيانات أولية وأسماء الطلاب'!B19)</f>
        <v/>
      </c>
      <c r="C22" s="14" t="str">
        <f>CONCATENATE('بيانات أولية وأسماء الطلاب'!C19)</f>
        <v/>
      </c>
      <c r="D22" s="75"/>
      <c r="E22" s="75"/>
      <c r="F22" s="252">
        <f t="shared" si="1"/>
        <v>0</v>
      </c>
      <c r="G22" s="75"/>
      <c r="H22" s="252">
        <f t="shared" si="2"/>
        <v>0</v>
      </c>
      <c r="I22" s="75"/>
      <c r="J22" s="252">
        <f t="shared" si="3"/>
        <v>0</v>
      </c>
      <c r="K22" s="75"/>
      <c r="L22" s="252">
        <f t="shared" si="4"/>
        <v>0</v>
      </c>
      <c r="M22" s="75"/>
      <c r="N22" s="252">
        <f t="shared" si="5"/>
        <v>0</v>
      </c>
      <c r="O22" s="41">
        <f t="shared" si="17"/>
        <v>0</v>
      </c>
      <c r="Q22" s="269">
        <f t="shared" si="6"/>
        <v>0</v>
      </c>
      <c r="R22" s="269">
        <f>IF('بيانات أولية وأسماء الطلاب'!B19&gt;0,1,0)</f>
        <v>0</v>
      </c>
      <c r="S22" s="105" t="str">
        <f t="shared" si="7"/>
        <v>0</v>
      </c>
      <c r="T22" s="270">
        <f t="shared" si="8"/>
        <v>0</v>
      </c>
      <c r="U22" s="105" t="str">
        <f t="shared" si="9"/>
        <v>0</v>
      </c>
      <c r="V22" s="270">
        <f t="shared" si="10"/>
        <v>0</v>
      </c>
      <c r="W22" s="105" t="str">
        <f t="shared" si="11"/>
        <v>0</v>
      </c>
      <c r="X22" s="270">
        <f t="shared" si="12"/>
        <v>0</v>
      </c>
      <c r="Y22" s="105" t="str">
        <f t="shared" si="13"/>
        <v>0</v>
      </c>
      <c r="Z22" s="270">
        <f t="shared" si="14"/>
        <v>0</v>
      </c>
      <c r="AA22" s="105" t="str">
        <f t="shared" si="15"/>
        <v>0</v>
      </c>
      <c r="AB22" s="270">
        <f t="shared" si="16"/>
        <v>0</v>
      </c>
      <c r="AC22" s="269">
        <f t="shared" si="0"/>
        <v>40</v>
      </c>
    </row>
    <row r="23" spans="1:29" ht="18">
      <c r="A23" s="64" t="str">
        <f>CONCATENATE('بيانات أولية وأسماء الطلاب'!A20)</f>
        <v>14</v>
      </c>
      <c r="B23" s="14" t="str">
        <f>CONCATENATE('بيانات أولية وأسماء الطلاب'!B20)</f>
        <v/>
      </c>
      <c r="C23" s="14" t="str">
        <f>CONCATENATE('بيانات أولية وأسماء الطلاب'!C20)</f>
        <v/>
      </c>
      <c r="D23" s="75"/>
      <c r="E23" s="75"/>
      <c r="F23" s="252">
        <f t="shared" si="1"/>
        <v>0</v>
      </c>
      <c r="G23" s="75"/>
      <c r="H23" s="252">
        <f t="shared" si="2"/>
        <v>0</v>
      </c>
      <c r="I23" s="75"/>
      <c r="J23" s="252">
        <f t="shared" si="3"/>
        <v>0</v>
      </c>
      <c r="K23" s="75"/>
      <c r="L23" s="252">
        <f t="shared" si="4"/>
        <v>0</v>
      </c>
      <c r="M23" s="75"/>
      <c r="N23" s="252">
        <f t="shared" si="5"/>
        <v>0</v>
      </c>
      <c r="O23" s="41">
        <f t="shared" si="17"/>
        <v>0</v>
      </c>
      <c r="Q23" s="269">
        <f t="shared" si="6"/>
        <v>0</v>
      </c>
      <c r="R23" s="269">
        <f>IF('بيانات أولية وأسماء الطلاب'!B20&gt;0,1,0)</f>
        <v>0</v>
      </c>
      <c r="S23" s="105" t="str">
        <f t="shared" si="7"/>
        <v>0</v>
      </c>
      <c r="T23" s="270">
        <f t="shared" si="8"/>
        <v>0</v>
      </c>
      <c r="U23" s="105" t="str">
        <f t="shared" si="9"/>
        <v>0</v>
      </c>
      <c r="V23" s="270">
        <f t="shared" si="10"/>
        <v>0</v>
      </c>
      <c r="W23" s="105" t="str">
        <f t="shared" si="11"/>
        <v>0</v>
      </c>
      <c r="X23" s="270">
        <f t="shared" si="12"/>
        <v>0</v>
      </c>
      <c r="Y23" s="105" t="str">
        <f t="shared" si="13"/>
        <v>0</v>
      </c>
      <c r="Z23" s="270">
        <f t="shared" si="14"/>
        <v>0</v>
      </c>
      <c r="AA23" s="105" t="str">
        <f t="shared" si="15"/>
        <v>0</v>
      </c>
      <c r="AB23" s="270">
        <f t="shared" si="16"/>
        <v>0</v>
      </c>
      <c r="AC23" s="269">
        <f t="shared" si="0"/>
        <v>40</v>
      </c>
    </row>
    <row r="24" spans="1:29" ht="18">
      <c r="A24" s="64" t="str">
        <f>CONCATENATE('بيانات أولية وأسماء الطلاب'!A21)</f>
        <v>15</v>
      </c>
      <c r="B24" s="14" t="str">
        <f>CONCATENATE('بيانات أولية وأسماء الطلاب'!B21)</f>
        <v/>
      </c>
      <c r="C24" s="14" t="str">
        <f>CONCATENATE('بيانات أولية وأسماء الطلاب'!C21)</f>
        <v/>
      </c>
      <c r="D24" s="75"/>
      <c r="E24" s="75"/>
      <c r="F24" s="252">
        <f t="shared" si="1"/>
        <v>0</v>
      </c>
      <c r="G24" s="75"/>
      <c r="H24" s="252">
        <f t="shared" si="2"/>
        <v>0</v>
      </c>
      <c r="I24" s="75"/>
      <c r="J24" s="252">
        <f t="shared" si="3"/>
        <v>0</v>
      </c>
      <c r="K24" s="75"/>
      <c r="L24" s="252">
        <f t="shared" si="4"/>
        <v>0</v>
      </c>
      <c r="M24" s="75"/>
      <c r="N24" s="252">
        <f t="shared" si="5"/>
        <v>0</v>
      </c>
      <c r="O24" s="41">
        <f t="shared" si="17"/>
        <v>0</v>
      </c>
      <c r="Q24" s="269">
        <f t="shared" si="6"/>
        <v>0</v>
      </c>
      <c r="R24" s="269">
        <f>IF('بيانات أولية وأسماء الطلاب'!B21&gt;0,1,0)</f>
        <v>0</v>
      </c>
      <c r="S24" s="105" t="str">
        <f t="shared" si="7"/>
        <v>0</v>
      </c>
      <c r="T24" s="270">
        <f t="shared" si="8"/>
        <v>0</v>
      </c>
      <c r="U24" s="105" t="str">
        <f t="shared" si="9"/>
        <v>0</v>
      </c>
      <c r="V24" s="270">
        <f t="shared" si="10"/>
        <v>0</v>
      </c>
      <c r="W24" s="105" t="str">
        <f t="shared" si="11"/>
        <v>0</v>
      </c>
      <c r="X24" s="270">
        <f t="shared" si="12"/>
        <v>0</v>
      </c>
      <c r="Y24" s="105" t="str">
        <f t="shared" si="13"/>
        <v>0</v>
      </c>
      <c r="Z24" s="270">
        <f t="shared" si="14"/>
        <v>0</v>
      </c>
      <c r="AA24" s="105" t="str">
        <f t="shared" si="15"/>
        <v>0</v>
      </c>
      <c r="AB24" s="270">
        <f t="shared" si="16"/>
        <v>0</v>
      </c>
      <c r="AC24" s="269">
        <f t="shared" si="0"/>
        <v>40</v>
      </c>
    </row>
    <row r="25" spans="1:29" ht="18">
      <c r="A25" s="64" t="str">
        <f>CONCATENATE('بيانات أولية وأسماء الطلاب'!A22)</f>
        <v>16</v>
      </c>
      <c r="B25" s="14" t="str">
        <f>CONCATENATE('بيانات أولية وأسماء الطلاب'!B22)</f>
        <v/>
      </c>
      <c r="C25" s="14" t="str">
        <f>CONCATENATE('بيانات أولية وأسماء الطلاب'!C22)</f>
        <v/>
      </c>
      <c r="D25" s="75"/>
      <c r="E25" s="75"/>
      <c r="F25" s="252">
        <f t="shared" si="1"/>
        <v>0</v>
      </c>
      <c r="G25" s="75"/>
      <c r="H25" s="252">
        <f t="shared" si="2"/>
        <v>0</v>
      </c>
      <c r="I25" s="75"/>
      <c r="J25" s="252">
        <f t="shared" si="3"/>
        <v>0</v>
      </c>
      <c r="K25" s="75"/>
      <c r="L25" s="252">
        <f t="shared" si="4"/>
        <v>0</v>
      </c>
      <c r="M25" s="75"/>
      <c r="N25" s="252">
        <f t="shared" si="5"/>
        <v>0</v>
      </c>
      <c r="O25" s="41">
        <f t="shared" si="17"/>
        <v>0</v>
      </c>
      <c r="Q25" s="269">
        <f t="shared" si="6"/>
        <v>0</v>
      </c>
      <c r="R25" s="269">
        <f>IF('بيانات أولية وأسماء الطلاب'!B22&gt;0,1,0)</f>
        <v>0</v>
      </c>
      <c r="S25" s="105" t="str">
        <f t="shared" si="7"/>
        <v>0</v>
      </c>
      <c r="T25" s="270">
        <f t="shared" si="8"/>
        <v>0</v>
      </c>
      <c r="U25" s="105" t="str">
        <f t="shared" si="9"/>
        <v>0</v>
      </c>
      <c r="V25" s="270">
        <f t="shared" si="10"/>
        <v>0</v>
      </c>
      <c r="W25" s="105" t="str">
        <f t="shared" si="11"/>
        <v>0</v>
      </c>
      <c r="X25" s="270">
        <f t="shared" si="12"/>
        <v>0</v>
      </c>
      <c r="Y25" s="105" t="str">
        <f t="shared" si="13"/>
        <v>0</v>
      </c>
      <c r="Z25" s="270">
        <f t="shared" si="14"/>
        <v>0</v>
      </c>
      <c r="AA25" s="105" t="str">
        <f t="shared" si="15"/>
        <v>0</v>
      </c>
      <c r="AB25" s="270">
        <f t="shared" si="16"/>
        <v>0</v>
      </c>
      <c r="AC25" s="269">
        <f t="shared" si="0"/>
        <v>40</v>
      </c>
    </row>
    <row r="26" spans="1:29" ht="18">
      <c r="A26" s="64" t="str">
        <f>CONCATENATE('بيانات أولية وأسماء الطلاب'!A23)</f>
        <v>17</v>
      </c>
      <c r="B26" s="14" t="str">
        <f>CONCATENATE('بيانات أولية وأسماء الطلاب'!B23)</f>
        <v/>
      </c>
      <c r="C26" s="14" t="str">
        <f>CONCATENATE('بيانات أولية وأسماء الطلاب'!C23)</f>
        <v/>
      </c>
      <c r="D26" s="75"/>
      <c r="E26" s="75"/>
      <c r="F26" s="252">
        <f t="shared" si="1"/>
        <v>0</v>
      </c>
      <c r="G26" s="75"/>
      <c r="H26" s="252">
        <f t="shared" si="2"/>
        <v>0</v>
      </c>
      <c r="I26" s="75"/>
      <c r="J26" s="252">
        <f t="shared" si="3"/>
        <v>0</v>
      </c>
      <c r="K26" s="75"/>
      <c r="L26" s="252">
        <f t="shared" si="4"/>
        <v>0</v>
      </c>
      <c r="M26" s="75"/>
      <c r="N26" s="252">
        <f t="shared" si="5"/>
        <v>0</v>
      </c>
      <c r="O26" s="41">
        <f t="shared" si="17"/>
        <v>0</v>
      </c>
      <c r="Q26" s="269">
        <f t="shared" si="6"/>
        <v>0</v>
      </c>
      <c r="R26" s="269">
        <f>IF('بيانات أولية وأسماء الطلاب'!B23&gt;0,1,0)</f>
        <v>0</v>
      </c>
      <c r="S26" s="105" t="str">
        <f t="shared" si="7"/>
        <v>0</v>
      </c>
      <c r="T26" s="270">
        <f t="shared" si="8"/>
        <v>0</v>
      </c>
      <c r="U26" s="105" t="str">
        <f t="shared" si="9"/>
        <v>0</v>
      </c>
      <c r="V26" s="270">
        <f t="shared" si="10"/>
        <v>0</v>
      </c>
      <c r="W26" s="105" t="str">
        <f t="shared" si="11"/>
        <v>0</v>
      </c>
      <c r="X26" s="270">
        <f t="shared" si="12"/>
        <v>0</v>
      </c>
      <c r="Y26" s="105" t="str">
        <f t="shared" si="13"/>
        <v>0</v>
      </c>
      <c r="Z26" s="270">
        <f t="shared" si="14"/>
        <v>0</v>
      </c>
      <c r="AA26" s="105" t="str">
        <f t="shared" si="15"/>
        <v>0</v>
      </c>
      <c r="AB26" s="270">
        <f t="shared" si="16"/>
        <v>0</v>
      </c>
      <c r="AC26" s="269">
        <f t="shared" si="0"/>
        <v>40</v>
      </c>
    </row>
    <row r="27" spans="1:29" ht="18">
      <c r="A27" s="64" t="str">
        <f>CONCATENATE('بيانات أولية وأسماء الطلاب'!A24)</f>
        <v>18</v>
      </c>
      <c r="B27" s="14" t="str">
        <f>CONCATENATE('بيانات أولية وأسماء الطلاب'!B24)</f>
        <v/>
      </c>
      <c r="C27" s="14" t="str">
        <f>CONCATENATE('بيانات أولية وأسماء الطلاب'!C24)</f>
        <v/>
      </c>
      <c r="D27" s="75"/>
      <c r="E27" s="75"/>
      <c r="F27" s="252">
        <f t="shared" si="1"/>
        <v>0</v>
      </c>
      <c r="G27" s="75"/>
      <c r="H27" s="252">
        <f t="shared" si="2"/>
        <v>0</v>
      </c>
      <c r="I27" s="75"/>
      <c r="J27" s="252">
        <f t="shared" si="3"/>
        <v>0</v>
      </c>
      <c r="K27" s="75"/>
      <c r="L27" s="252">
        <f t="shared" si="4"/>
        <v>0</v>
      </c>
      <c r="M27" s="75"/>
      <c r="N27" s="252">
        <f t="shared" si="5"/>
        <v>0</v>
      </c>
      <c r="O27" s="41">
        <f t="shared" si="17"/>
        <v>0</v>
      </c>
      <c r="Q27" s="269">
        <f t="shared" si="6"/>
        <v>0</v>
      </c>
      <c r="R27" s="269">
        <f>IF('بيانات أولية وأسماء الطلاب'!B24&gt;0,1,0)</f>
        <v>0</v>
      </c>
      <c r="S27" s="105" t="str">
        <f t="shared" si="7"/>
        <v>0</v>
      </c>
      <c r="T27" s="270">
        <f t="shared" si="8"/>
        <v>0</v>
      </c>
      <c r="U27" s="105" t="str">
        <f t="shared" si="9"/>
        <v>0</v>
      </c>
      <c r="V27" s="270">
        <f t="shared" si="10"/>
        <v>0</v>
      </c>
      <c r="W27" s="105" t="str">
        <f t="shared" si="11"/>
        <v>0</v>
      </c>
      <c r="X27" s="270">
        <f t="shared" si="12"/>
        <v>0</v>
      </c>
      <c r="Y27" s="105" t="str">
        <f t="shared" si="13"/>
        <v>0</v>
      </c>
      <c r="Z27" s="270">
        <f t="shared" si="14"/>
        <v>0</v>
      </c>
      <c r="AA27" s="105" t="str">
        <f t="shared" si="15"/>
        <v>0</v>
      </c>
      <c r="AB27" s="270">
        <f t="shared" si="16"/>
        <v>0</v>
      </c>
      <c r="AC27" s="269">
        <f t="shared" si="0"/>
        <v>40</v>
      </c>
    </row>
    <row r="28" spans="1:29" ht="18">
      <c r="A28" s="64" t="str">
        <f>CONCATENATE('بيانات أولية وأسماء الطلاب'!A25)</f>
        <v>19</v>
      </c>
      <c r="B28" s="14" t="str">
        <f>CONCATENATE('بيانات أولية وأسماء الطلاب'!B25)</f>
        <v/>
      </c>
      <c r="C28" s="14" t="str">
        <f>CONCATENATE('بيانات أولية وأسماء الطلاب'!C25)</f>
        <v/>
      </c>
      <c r="D28" s="75"/>
      <c r="E28" s="75"/>
      <c r="F28" s="252">
        <f t="shared" si="1"/>
        <v>0</v>
      </c>
      <c r="G28" s="75"/>
      <c r="H28" s="252">
        <f t="shared" si="2"/>
        <v>0</v>
      </c>
      <c r="I28" s="75"/>
      <c r="J28" s="252">
        <f t="shared" si="3"/>
        <v>0</v>
      </c>
      <c r="K28" s="75"/>
      <c r="L28" s="252">
        <f t="shared" si="4"/>
        <v>0</v>
      </c>
      <c r="M28" s="75"/>
      <c r="N28" s="252">
        <f t="shared" si="5"/>
        <v>0</v>
      </c>
      <c r="O28" s="41">
        <f t="shared" si="17"/>
        <v>0</v>
      </c>
      <c r="Q28" s="269">
        <f t="shared" si="6"/>
        <v>0</v>
      </c>
      <c r="R28" s="269">
        <f>IF('بيانات أولية وأسماء الطلاب'!B25&gt;0,1,0)</f>
        <v>0</v>
      </c>
      <c r="S28" s="105" t="str">
        <f t="shared" si="7"/>
        <v>0</v>
      </c>
      <c r="T28" s="270">
        <f t="shared" si="8"/>
        <v>0</v>
      </c>
      <c r="U28" s="105" t="str">
        <f t="shared" si="9"/>
        <v>0</v>
      </c>
      <c r="V28" s="270">
        <f t="shared" si="10"/>
        <v>0</v>
      </c>
      <c r="W28" s="105" t="str">
        <f t="shared" si="11"/>
        <v>0</v>
      </c>
      <c r="X28" s="270">
        <f t="shared" si="12"/>
        <v>0</v>
      </c>
      <c r="Y28" s="105" t="str">
        <f t="shared" si="13"/>
        <v>0</v>
      </c>
      <c r="Z28" s="270">
        <f t="shared" si="14"/>
        <v>0</v>
      </c>
      <c r="AA28" s="105" t="str">
        <f t="shared" si="15"/>
        <v>0</v>
      </c>
      <c r="AB28" s="270">
        <f t="shared" si="16"/>
        <v>0</v>
      </c>
      <c r="AC28" s="269">
        <f t="shared" si="0"/>
        <v>40</v>
      </c>
    </row>
    <row r="29" spans="1:29" ht="18">
      <c r="A29" s="64" t="str">
        <f>CONCATENATE('بيانات أولية وأسماء الطلاب'!A26)</f>
        <v>20</v>
      </c>
      <c r="B29" s="14" t="str">
        <f>CONCATENATE('بيانات أولية وأسماء الطلاب'!B26)</f>
        <v/>
      </c>
      <c r="C29" s="14" t="str">
        <f>CONCATENATE('بيانات أولية وأسماء الطلاب'!C26)</f>
        <v/>
      </c>
      <c r="D29" s="75"/>
      <c r="E29" s="75"/>
      <c r="F29" s="252">
        <f t="shared" si="1"/>
        <v>0</v>
      </c>
      <c r="G29" s="75"/>
      <c r="H29" s="252">
        <f t="shared" si="2"/>
        <v>0</v>
      </c>
      <c r="I29" s="75"/>
      <c r="J29" s="252">
        <f t="shared" si="3"/>
        <v>0</v>
      </c>
      <c r="K29" s="75"/>
      <c r="L29" s="252">
        <f t="shared" si="4"/>
        <v>0</v>
      </c>
      <c r="M29" s="75"/>
      <c r="N29" s="252">
        <f t="shared" si="5"/>
        <v>0</v>
      </c>
      <c r="O29" s="41">
        <f t="shared" si="17"/>
        <v>0</v>
      </c>
      <c r="Q29" s="269">
        <f t="shared" si="6"/>
        <v>0</v>
      </c>
      <c r="R29" s="269">
        <f>IF('بيانات أولية وأسماء الطلاب'!B26&gt;0,1,0)</f>
        <v>0</v>
      </c>
      <c r="S29" s="105" t="str">
        <f t="shared" si="7"/>
        <v>0</v>
      </c>
      <c r="T29" s="270">
        <f t="shared" si="8"/>
        <v>0</v>
      </c>
      <c r="U29" s="105" t="str">
        <f t="shared" si="9"/>
        <v>0</v>
      </c>
      <c r="V29" s="270">
        <f t="shared" si="10"/>
        <v>0</v>
      </c>
      <c r="W29" s="105" t="str">
        <f t="shared" si="11"/>
        <v>0</v>
      </c>
      <c r="X29" s="270">
        <f t="shared" si="12"/>
        <v>0</v>
      </c>
      <c r="Y29" s="105" t="str">
        <f t="shared" si="13"/>
        <v>0</v>
      </c>
      <c r="Z29" s="270">
        <f t="shared" si="14"/>
        <v>0</v>
      </c>
      <c r="AA29" s="105" t="str">
        <f t="shared" si="15"/>
        <v>0</v>
      </c>
      <c r="AB29" s="270">
        <f t="shared" si="16"/>
        <v>0</v>
      </c>
      <c r="AC29" s="269">
        <f t="shared" si="0"/>
        <v>40</v>
      </c>
    </row>
    <row r="30" spans="1:29" ht="18">
      <c r="A30" s="64" t="str">
        <f>CONCATENATE('بيانات أولية وأسماء الطلاب'!A27)</f>
        <v>21</v>
      </c>
      <c r="B30" s="14" t="str">
        <f>CONCATENATE('بيانات أولية وأسماء الطلاب'!B27)</f>
        <v/>
      </c>
      <c r="C30" s="14" t="str">
        <f>CONCATENATE('بيانات أولية وأسماء الطلاب'!C27)</f>
        <v/>
      </c>
      <c r="D30" s="75"/>
      <c r="E30" s="75"/>
      <c r="F30" s="252">
        <f t="shared" si="1"/>
        <v>0</v>
      </c>
      <c r="G30" s="75"/>
      <c r="H30" s="252">
        <f t="shared" si="2"/>
        <v>0</v>
      </c>
      <c r="I30" s="75"/>
      <c r="J30" s="252">
        <f t="shared" si="3"/>
        <v>0</v>
      </c>
      <c r="K30" s="75"/>
      <c r="L30" s="252">
        <f t="shared" si="4"/>
        <v>0</v>
      </c>
      <c r="M30" s="75"/>
      <c r="N30" s="252">
        <f t="shared" si="5"/>
        <v>0</v>
      </c>
      <c r="O30" s="41">
        <f t="shared" si="17"/>
        <v>0</v>
      </c>
      <c r="Q30" s="269">
        <f t="shared" si="6"/>
        <v>0</v>
      </c>
      <c r="R30" s="269">
        <f>IF('بيانات أولية وأسماء الطلاب'!B27&gt;0,1,0)</f>
        <v>0</v>
      </c>
      <c r="S30" s="105" t="str">
        <f t="shared" si="7"/>
        <v>0</v>
      </c>
      <c r="T30" s="270">
        <f t="shared" si="8"/>
        <v>0</v>
      </c>
      <c r="U30" s="105" t="str">
        <f t="shared" si="9"/>
        <v>0</v>
      </c>
      <c r="V30" s="270">
        <f t="shared" si="10"/>
        <v>0</v>
      </c>
      <c r="W30" s="105" t="str">
        <f t="shared" si="11"/>
        <v>0</v>
      </c>
      <c r="X30" s="270">
        <f t="shared" si="12"/>
        <v>0</v>
      </c>
      <c r="Y30" s="105" t="str">
        <f t="shared" si="13"/>
        <v>0</v>
      </c>
      <c r="Z30" s="270">
        <f t="shared" si="14"/>
        <v>0</v>
      </c>
      <c r="AA30" s="105" t="str">
        <f t="shared" si="15"/>
        <v>0</v>
      </c>
      <c r="AB30" s="270">
        <f t="shared" si="16"/>
        <v>0</v>
      </c>
      <c r="AC30" s="269">
        <f t="shared" si="0"/>
        <v>40</v>
      </c>
    </row>
    <row r="31" spans="1:29" ht="18">
      <c r="A31" s="64" t="str">
        <f>CONCATENATE('بيانات أولية وأسماء الطلاب'!A28)</f>
        <v>22</v>
      </c>
      <c r="B31" s="14" t="str">
        <f>CONCATENATE('بيانات أولية وأسماء الطلاب'!B28)</f>
        <v/>
      </c>
      <c r="C31" s="14" t="str">
        <f>CONCATENATE('بيانات أولية وأسماء الطلاب'!C28)</f>
        <v/>
      </c>
      <c r="D31" s="75"/>
      <c r="E31" s="75"/>
      <c r="F31" s="252">
        <f t="shared" si="1"/>
        <v>0</v>
      </c>
      <c r="G31" s="75"/>
      <c r="H31" s="252">
        <f t="shared" si="2"/>
        <v>0</v>
      </c>
      <c r="I31" s="75"/>
      <c r="J31" s="252">
        <f t="shared" si="3"/>
        <v>0</v>
      </c>
      <c r="K31" s="75"/>
      <c r="L31" s="252">
        <f t="shared" si="4"/>
        <v>0</v>
      </c>
      <c r="M31" s="75"/>
      <c r="N31" s="252">
        <f t="shared" si="5"/>
        <v>0</v>
      </c>
      <c r="O31" s="41">
        <f t="shared" si="17"/>
        <v>0</v>
      </c>
      <c r="Q31" s="269">
        <f t="shared" si="6"/>
        <v>0</v>
      </c>
      <c r="R31" s="269">
        <f>IF('بيانات أولية وأسماء الطلاب'!B28&gt;0,1,0)</f>
        <v>0</v>
      </c>
      <c r="S31" s="105" t="str">
        <f t="shared" si="7"/>
        <v>0</v>
      </c>
      <c r="T31" s="270">
        <f t="shared" si="8"/>
        <v>0</v>
      </c>
      <c r="U31" s="105" t="str">
        <f t="shared" si="9"/>
        <v>0</v>
      </c>
      <c r="V31" s="270">
        <f t="shared" si="10"/>
        <v>0</v>
      </c>
      <c r="W31" s="105" t="str">
        <f t="shared" si="11"/>
        <v>0</v>
      </c>
      <c r="X31" s="270">
        <f t="shared" si="12"/>
        <v>0</v>
      </c>
      <c r="Y31" s="105" t="str">
        <f t="shared" si="13"/>
        <v>0</v>
      </c>
      <c r="Z31" s="270">
        <f t="shared" si="14"/>
        <v>0</v>
      </c>
      <c r="AA31" s="105" t="str">
        <f t="shared" si="15"/>
        <v>0</v>
      </c>
      <c r="AB31" s="270">
        <f t="shared" si="16"/>
        <v>0</v>
      </c>
      <c r="AC31" s="269">
        <f t="shared" si="0"/>
        <v>40</v>
      </c>
    </row>
    <row r="32" spans="1:29" ht="18">
      <c r="A32" s="64" t="str">
        <f>CONCATENATE('بيانات أولية وأسماء الطلاب'!A29)</f>
        <v>23</v>
      </c>
      <c r="B32" s="14" t="str">
        <f>CONCATENATE('بيانات أولية وأسماء الطلاب'!B29)</f>
        <v/>
      </c>
      <c r="C32" s="14" t="str">
        <f>CONCATENATE('بيانات أولية وأسماء الطلاب'!C29)</f>
        <v/>
      </c>
      <c r="D32" s="75"/>
      <c r="E32" s="75"/>
      <c r="F32" s="252">
        <f t="shared" si="1"/>
        <v>0</v>
      </c>
      <c r="G32" s="75"/>
      <c r="H32" s="252">
        <f t="shared" si="2"/>
        <v>0</v>
      </c>
      <c r="I32" s="75"/>
      <c r="J32" s="252">
        <f t="shared" si="3"/>
        <v>0</v>
      </c>
      <c r="K32" s="75"/>
      <c r="L32" s="252">
        <f t="shared" si="4"/>
        <v>0</v>
      </c>
      <c r="M32" s="75"/>
      <c r="N32" s="252">
        <f t="shared" si="5"/>
        <v>0</v>
      </c>
      <c r="O32" s="41">
        <f t="shared" si="17"/>
        <v>0</v>
      </c>
      <c r="Q32" s="269">
        <f t="shared" si="6"/>
        <v>0</v>
      </c>
      <c r="R32" s="269">
        <f>IF('بيانات أولية وأسماء الطلاب'!B29&gt;0,1,0)</f>
        <v>0</v>
      </c>
      <c r="S32" s="105" t="str">
        <f t="shared" si="7"/>
        <v>0</v>
      </c>
      <c r="T32" s="270">
        <f t="shared" si="8"/>
        <v>0</v>
      </c>
      <c r="U32" s="105" t="str">
        <f t="shared" si="9"/>
        <v>0</v>
      </c>
      <c r="V32" s="270">
        <f t="shared" si="10"/>
        <v>0</v>
      </c>
      <c r="W32" s="105" t="str">
        <f t="shared" si="11"/>
        <v>0</v>
      </c>
      <c r="X32" s="270">
        <f t="shared" si="12"/>
        <v>0</v>
      </c>
      <c r="Y32" s="105" t="str">
        <f t="shared" si="13"/>
        <v>0</v>
      </c>
      <c r="Z32" s="270">
        <f t="shared" si="14"/>
        <v>0</v>
      </c>
      <c r="AA32" s="105" t="str">
        <f t="shared" si="15"/>
        <v>0</v>
      </c>
      <c r="AB32" s="270">
        <f t="shared" si="16"/>
        <v>0</v>
      </c>
      <c r="AC32" s="269">
        <f t="shared" si="0"/>
        <v>40</v>
      </c>
    </row>
    <row r="33" spans="1:29" ht="18">
      <c r="A33" s="64" t="str">
        <f>CONCATENATE('بيانات أولية وأسماء الطلاب'!A30)</f>
        <v>24</v>
      </c>
      <c r="B33" s="14" t="str">
        <f>CONCATENATE('بيانات أولية وأسماء الطلاب'!B30)</f>
        <v/>
      </c>
      <c r="C33" s="14" t="str">
        <f>CONCATENATE('بيانات أولية وأسماء الطلاب'!C30)</f>
        <v/>
      </c>
      <c r="D33" s="75"/>
      <c r="E33" s="75"/>
      <c r="F33" s="252">
        <f t="shared" si="1"/>
        <v>0</v>
      </c>
      <c r="G33" s="75"/>
      <c r="H33" s="252">
        <f t="shared" si="2"/>
        <v>0</v>
      </c>
      <c r="I33" s="75"/>
      <c r="J33" s="252">
        <f t="shared" si="3"/>
        <v>0</v>
      </c>
      <c r="K33" s="75"/>
      <c r="L33" s="252">
        <f t="shared" si="4"/>
        <v>0</v>
      </c>
      <c r="M33" s="75"/>
      <c r="N33" s="252">
        <f t="shared" si="5"/>
        <v>0</v>
      </c>
      <c r="O33" s="41">
        <f t="shared" si="17"/>
        <v>0</v>
      </c>
      <c r="Q33" s="269">
        <f t="shared" si="6"/>
        <v>0</v>
      </c>
      <c r="R33" s="269">
        <f>IF('بيانات أولية وأسماء الطلاب'!B30&gt;0,1,0)</f>
        <v>0</v>
      </c>
      <c r="S33" s="105" t="str">
        <f t="shared" si="7"/>
        <v>0</v>
      </c>
      <c r="T33" s="270">
        <f t="shared" si="8"/>
        <v>0</v>
      </c>
      <c r="U33" s="105" t="str">
        <f t="shared" si="9"/>
        <v>0</v>
      </c>
      <c r="V33" s="270">
        <f t="shared" si="10"/>
        <v>0</v>
      </c>
      <c r="W33" s="105" t="str">
        <f t="shared" si="11"/>
        <v>0</v>
      </c>
      <c r="X33" s="270">
        <f t="shared" si="12"/>
        <v>0</v>
      </c>
      <c r="Y33" s="105" t="str">
        <f t="shared" si="13"/>
        <v>0</v>
      </c>
      <c r="Z33" s="270">
        <f t="shared" si="14"/>
        <v>0</v>
      </c>
      <c r="AA33" s="105" t="str">
        <f t="shared" si="15"/>
        <v>0</v>
      </c>
      <c r="AB33" s="270">
        <f t="shared" si="16"/>
        <v>0</v>
      </c>
      <c r="AC33" s="269">
        <f t="shared" si="0"/>
        <v>40</v>
      </c>
    </row>
    <row r="34" spans="1:29" ht="18">
      <c r="A34" s="64" t="str">
        <f>CONCATENATE('بيانات أولية وأسماء الطلاب'!A31)</f>
        <v>25</v>
      </c>
      <c r="B34" s="14" t="str">
        <f>CONCATENATE('بيانات أولية وأسماء الطلاب'!B31)</f>
        <v/>
      </c>
      <c r="C34" s="14" t="str">
        <f>CONCATENATE('بيانات أولية وأسماء الطلاب'!C31)</f>
        <v/>
      </c>
      <c r="D34" s="75"/>
      <c r="E34" s="75"/>
      <c r="F34" s="252">
        <f t="shared" si="1"/>
        <v>0</v>
      </c>
      <c r="G34" s="75"/>
      <c r="H34" s="252">
        <f t="shared" si="2"/>
        <v>0</v>
      </c>
      <c r="I34" s="75"/>
      <c r="J34" s="252">
        <f t="shared" si="3"/>
        <v>0</v>
      </c>
      <c r="K34" s="75"/>
      <c r="L34" s="252">
        <f t="shared" si="4"/>
        <v>0</v>
      </c>
      <c r="M34" s="75"/>
      <c r="N34" s="252">
        <f t="shared" si="5"/>
        <v>0</v>
      </c>
      <c r="O34" s="41">
        <f t="shared" si="17"/>
        <v>0</v>
      </c>
      <c r="Q34" s="269">
        <f t="shared" si="6"/>
        <v>0</v>
      </c>
      <c r="R34" s="269">
        <f>IF('بيانات أولية وأسماء الطلاب'!B31&gt;0,1,0)</f>
        <v>0</v>
      </c>
      <c r="S34" s="105" t="str">
        <f t="shared" si="7"/>
        <v>0</v>
      </c>
      <c r="T34" s="270">
        <f t="shared" si="8"/>
        <v>0</v>
      </c>
      <c r="U34" s="105" t="str">
        <f t="shared" si="9"/>
        <v>0</v>
      </c>
      <c r="V34" s="270">
        <f t="shared" si="10"/>
        <v>0</v>
      </c>
      <c r="W34" s="105" t="str">
        <f t="shared" si="11"/>
        <v>0</v>
      </c>
      <c r="X34" s="270">
        <f t="shared" si="12"/>
        <v>0</v>
      </c>
      <c r="Y34" s="105" t="str">
        <f t="shared" si="13"/>
        <v>0</v>
      </c>
      <c r="Z34" s="270">
        <f t="shared" si="14"/>
        <v>0</v>
      </c>
      <c r="AA34" s="105" t="str">
        <f t="shared" si="15"/>
        <v>0</v>
      </c>
      <c r="AB34" s="270">
        <f t="shared" si="16"/>
        <v>0</v>
      </c>
      <c r="AC34" s="269">
        <f t="shared" si="0"/>
        <v>40</v>
      </c>
    </row>
    <row r="35" spans="1:29" ht="18">
      <c r="A35" s="64" t="str">
        <f>CONCATENATE('بيانات أولية وأسماء الطلاب'!A32)</f>
        <v>26</v>
      </c>
      <c r="B35" s="14" t="str">
        <f>CONCATENATE('بيانات أولية وأسماء الطلاب'!B32)</f>
        <v/>
      </c>
      <c r="C35" s="14" t="str">
        <f>CONCATENATE('بيانات أولية وأسماء الطلاب'!C32)</f>
        <v/>
      </c>
      <c r="D35" s="75"/>
      <c r="E35" s="75"/>
      <c r="F35" s="252">
        <f t="shared" si="1"/>
        <v>0</v>
      </c>
      <c r="G35" s="75"/>
      <c r="H35" s="252">
        <f t="shared" si="2"/>
        <v>0</v>
      </c>
      <c r="I35" s="75"/>
      <c r="J35" s="252">
        <f t="shared" si="3"/>
        <v>0</v>
      </c>
      <c r="K35" s="75"/>
      <c r="L35" s="252">
        <f t="shared" si="4"/>
        <v>0</v>
      </c>
      <c r="M35" s="75"/>
      <c r="N35" s="252">
        <f t="shared" si="5"/>
        <v>0</v>
      </c>
      <c r="O35" s="41">
        <f t="shared" si="17"/>
        <v>0</v>
      </c>
      <c r="Q35" s="269">
        <f t="shared" si="6"/>
        <v>0</v>
      </c>
      <c r="R35" s="269">
        <f>IF('بيانات أولية وأسماء الطلاب'!B32&gt;0,1,0)</f>
        <v>0</v>
      </c>
      <c r="S35" s="105" t="str">
        <f t="shared" si="7"/>
        <v>0</v>
      </c>
      <c r="T35" s="270">
        <f t="shared" si="8"/>
        <v>0</v>
      </c>
      <c r="U35" s="105" t="str">
        <f t="shared" si="9"/>
        <v>0</v>
      </c>
      <c r="V35" s="270">
        <f t="shared" si="10"/>
        <v>0</v>
      </c>
      <c r="W35" s="105" t="str">
        <f t="shared" si="11"/>
        <v>0</v>
      </c>
      <c r="X35" s="270">
        <f t="shared" si="12"/>
        <v>0</v>
      </c>
      <c r="Y35" s="105" t="str">
        <f t="shared" si="13"/>
        <v>0</v>
      </c>
      <c r="Z35" s="270">
        <f t="shared" si="14"/>
        <v>0</v>
      </c>
      <c r="AA35" s="105" t="str">
        <f t="shared" si="15"/>
        <v>0</v>
      </c>
      <c r="AB35" s="270">
        <f t="shared" si="16"/>
        <v>0</v>
      </c>
      <c r="AC35" s="269">
        <f t="shared" si="0"/>
        <v>40</v>
      </c>
    </row>
    <row r="36" spans="1:29" ht="18">
      <c r="A36" s="64" t="str">
        <f>CONCATENATE('بيانات أولية وأسماء الطلاب'!A33)</f>
        <v>27</v>
      </c>
      <c r="B36" s="14" t="str">
        <f>CONCATENATE('بيانات أولية وأسماء الطلاب'!B33)</f>
        <v/>
      </c>
      <c r="C36" s="14" t="str">
        <f>CONCATENATE('بيانات أولية وأسماء الطلاب'!C33)</f>
        <v/>
      </c>
      <c r="D36" s="75"/>
      <c r="E36" s="75"/>
      <c r="F36" s="252">
        <f t="shared" si="1"/>
        <v>0</v>
      </c>
      <c r="G36" s="75"/>
      <c r="H36" s="252">
        <f t="shared" si="2"/>
        <v>0</v>
      </c>
      <c r="I36" s="75"/>
      <c r="J36" s="252">
        <f t="shared" si="3"/>
        <v>0</v>
      </c>
      <c r="K36" s="75"/>
      <c r="L36" s="252">
        <f t="shared" si="4"/>
        <v>0</v>
      </c>
      <c r="M36" s="75"/>
      <c r="N36" s="252">
        <f t="shared" si="5"/>
        <v>0</v>
      </c>
      <c r="O36" s="41">
        <f t="shared" si="17"/>
        <v>0</v>
      </c>
      <c r="Q36" s="269">
        <f t="shared" si="6"/>
        <v>0</v>
      </c>
      <c r="R36" s="269">
        <f>IF('بيانات أولية وأسماء الطلاب'!B33&gt;0,1,0)</f>
        <v>0</v>
      </c>
      <c r="S36" s="105" t="str">
        <f t="shared" si="7"/>
        <v>0</v>
      </c>
      <c r="T36" s="270">
        <f t="shared" si="8"/>
        <v>0</v>
      </c>
      <c r="U36" s="105" t="str">
        <f t="shared" si="9"/>
        <v>0</v>
      </c>
      <c r="V36" s="270">
        <f t="shared" si="10"/>
        <v>0</v>
      </c>
      <c r="W36" s="105" t="str">
        <f t="shared" si="11"/>
        <v>0</v>
      </c>
      <c r="X36" s="270">
        <f t="shared" si="12"/>
        <v>0</v>
      </c>
      <c r="Y36" s="105" t="str">
        <f t="shared" si="13"/>
        <v>0</v>
      </c>
      <c r="Z36" s="270">
        <f t="shared" si="14"/>
        <v>0</v>
      </c>
      <c r="AA36" s="105" t="str">
        <f t="shared" si="15"/>
        <v>0</v>
      </c>
      <c r="AB36" s="270">
        <f t="shared" si="16"/>
        <v>0</v>
      </c>
      <c r="AC36" s="269">
        <f t="shared" si="0"/>
        <v>40</v>
      </c>
    </row>
    <row r="37" spans="1:29" ht="18">
      <c r="A37" s="64" t="str">
        <f>CONCATENATE('بيانات أولية وأسماء الطلاب'!A34)</f>
        <v>28</v>
      </c>
      <c r="B37" s="14" t="str">
        <f>CONCATENATE('بيانات أولية وأسماء الطلاب'!B34)</f>
        <v/>
      </c>
      <c r="C37" s="14" t="str">
        <f>CONCATENATE('بيانات أولية وأسماء الطلاب'!C34)</f>
        <v/>
      </c>
      <c r="D37" s="75"/>
      <c r="E37" s="75"/>
      <c r="F37" s="252">
        <f t="shared" si="1"/>
        <v>0</v>
      </c>
      <c r="G37" s="75"/>
      <c r="H37" s="252">
        <f t="shared" si="2"/>
        <v>0</v>
      </c>
      <c r="I37" s="75"/>
      <c r="J37" s="252">
        <f t="shared" si="3"/>
        <v>0</v>
      </c>
      <c r="K37" s="75"/>
      <c r="L37" s="252">
        <f t="shared" si="4"/>
        <v>0</v>
      </c>
      <c r="M37" s="75"/>
      <c r="N37" s="252">
        <f t="shared" si="5"/>
        <v>0</v>
      </c>
      <c r="O37" s="41">
        <f t="shared" si="17"/>
        <v>0</v>
      </c>
      <c r="Q37" s="269">
        <f t="shared" si="6"/>
        <v>0</v>
      </c>
      <c r="R37" s="269">
        <f>IF('بيانات أولية وأسماء الطلاب'!B34&gt;0,1,0)</f>
        <v>0</v>
      </c>
      <c r="S37" s="105" t="str">
        <f t="shared" si="7"/>
        <v>0</v>
      </c>
      <c r="T37" s="270">
        <f t="shared" si="8"/>
        <v>0</v>
      </c>
      <c r="U37" s="105" t="str">
        <f t="shared" si="9"/>
        <v>0</v>
      </c>
      <c r="V37" s="270">
        <f t="shared" si="10"/>
        <v>0</v>
      </c>
      <c r="W37" s="105" t="str">
        <f t="shared" si="11"/>
        <v>0</v>
      </c>
      <c r="X37" s="270">
        <f t="shared" si="12"/>
        <v>0</v>
      </c>
      <c r="Y37" s="105" t="str">
        <f t="shared" si="13"/>
        <v>0</v>
      </c>
      <c r="Z37" s="270">
        <f t="shared" si="14"/>
        <v>0</v>
      </c>
      <c r="AA37" s="105" t="str">
        <f t="shared" si="15"/>
        <v>0</v>
      </c>
      <c r="AB37" s="270">
        <f t="shared" si="16"/>
        <v>0</v>
      </c>
      <c r="AC37" s="269">
        <f t="shared" si="0"/>
        <v>40</v>
      </c>
    </row>
    <row r="38" spans="1:29" ht="18">
      <c r="A38" s="64" t="str">
        <f>CONCATENATE('بيانات أولية وأسماء الطلاب'!A35)</f>
        <v>29</v>
      </c>
      <c r="B38" s="14" t="str">
        <f>CONCATENATE('بيانات أولية وأسماء الطلاب'!B35)</f>
        <v/>
      </c>
      <c r="C38" s="14" t="str">
        <f>CONCATENATE('بيانات أولية وأسماء الطلاب'!C35)</f>
        <v/>
      </c>
      <c r="D38" s="75"/>
      <c r="E38" s="75"/>
      <c r="F38" s="252">
        <f t="shared" si="1"/>
        <v>0</v>
      </c>
      <c r="G38" s="75"/>
      <c r="H38" s="252">
        <f t="shared" si="2"/>
        <v>0</v>
      </c>
      <c r="I38" s="75"/>
      <c r="J38" s="252">
        <f t="shared" si="3"/>
        <v>0</v>
      </c>
      <c r="K38" s="75"/>
      <c r="L38" s="252">
        <f t="shared" si="4"/>
        <v>0</v>
      </c>
      <c r="M38" s="75"/>
      <c r="N38" s="252">
        <f t="shared" si="5"/>
        <v>0</v>
      </c>
      <c r="O38" s="41">
        <f t="shared" si="17"/>
        <v>0</v>
      </c>
      <c r="Q38" s="269">
        <f t="shared" si="6"/>
        <v>0</v>
      </c>
      <c r="R38" s="269">
        <f>IF('بيانات أولية وأسماء الطلاب'!B35&gt;0,1,0)</f>
        <v>0</v>
      </c>
      <c r="S38" s="105" t="str">
        <f t="shared" si="7"/>
        <v>0</v>
      </c>
      <c r="T38" s="270">
        <f t="shared" si="8"/>
        <v>0</v>
      </c>
      <c r="U38" s="105" t="str">
        <f t="shared" si="9"/>
        <v>0</v>
      </c>
      <c r="V38" s="270">
        <f t="shared" si="10"/>
        <v>0</v>
      </c>
      <c r="W38" s="105" t="str">
        <f t="shared" si="11"/>
        <v>0</v>
      </c>
      <c r="X38" s="270">
        <f t="shared" si="12"/>
        <v>0</v>
      </c>
      <c r="Y38" s="105" t="str">
        <f t="shared" si="13"/>
        <v>0</v>
      </c>
      <c r="Z38" s="270">
        <f t="shared" si="14"/>
        <v>0</v>
      </c>
      <c r="AA38" s="105" t="str">
        <f t="shared" si="15"/>
        <v>0</v>
      </c>
      <c r="AB38" s="270">
        <f t="shared" si="16"/>
        <v>0</v>
      </c>
      <c r="AC38" s="269">
        <f t="shared" si="0"/>
        <v>40</v>
      </c>
    </row>
    <row r="39" spans="1:29" ht="18">
      <c r="A39" s="64" t="str">
        <f>CONCATENATE('بيانات أولية وأسماء الطلاب'!A36)</f>
        <v>30</v>
      </c>
      <c r="B39" s="14" t="str">
        <f>CONCATENATE('بيانات أولية وأسماء الطلاب'!B36)</f>
        <v/>
      </c>
      <c r="C39" s="14" t="str">
        <f>CONCATENATE('بيانات أولية وأسماء الطلاب'!C36)</f>
        <v/>
      </c>
      <c r="D39" s="75"/>
      <c r="E39" s="75"/>
      <c r="F39" s="252">
        <f t="shared" si="1"/>
        <v>0</v>
      </c>
      <c r="G39" s="75"/>
      <c r="H39" s="252">
        <f t="shared" si="2"/>
        <v>0</v>
      </c>
      <c r="I39" s="75"/>
      <c r="J39" s="252">
        <f t="shared" si="3"/>
        <v>0</v>
      </c>
      <c r="K39" s="75"/>
      <c r="L39" s="252">
        <f t="shared" si="4"/>
        <v>0</v>
      </c>
      <c r="M39" s="75"/>
      <c r="N39" s="252">
        <f t="shared" si="5"/>
        <v>0</v>
      </c>
      <c r="O39" s="41">
        <f t="shared" si="17"/>
        <v>0</v>
      </c>
      <c r="Q39" s="269">
        <f t="shared" si="6"/>
        <v>0</v>
      </c>
      <c r="R39" s="269">
        <f>IF('بيانات أولية وأسماء الطلاب'!B36&gt;0,1,0)</f>
        <v>0</v>
      </c>
      <c r="S39" s="105" t="str">
        <f t="shared" si="7"/>
        <v>0</v>
      </c>
      <c r="T39" s="270">
        <f t="shared" si="8"/>
        <v>0</v>
      </c>
      <c r="U39" s="105" t="str">
        <f t="shared" si="9"/>
        <v>0</v>
      </c>
      <c r="V39" s="270">
        <f t="shared" si="10"/>
        <v>0</v>
      </c>
      <c r="W39" s="105" t="str">
        <f t="shared" si="11"/>
        <v>0</v>
      </c>
      <c r="X39" s="270">
        <f t="shared" si="12"/>
        <v>0</v>
      </c>
      <c r="Y39" s="105" t="str">
        <f t="shared" si="13"/>
        <v>0</v>
      </c>
      <c r="Z39" s="270">
        <f t="shared" si="14"/>
        <v>0</v>
      </c>
      <c r="AA39" s="105" t="str">
        <f t="shared" si="15"/>
        <v>0</v>
      </c>
      <c r="AB39" s="270">
        <f t="shared" si="16"/>
        <v>0</v>
      </c>
      <c r="AC39" s="269">
        <f t="shared" si="0"/>
        <v>40</v>
      </c>
    </row>
    <row r="40" spans="1:29" ht="18">
      <c r="A40" s="64" t="str">
        <f>CONCATENATE('بيانات أولية وأسماء الطلاب'!A37)</f>
        <v>31</v>
      </c>
      <c r="B40" s="14" t="str">
        <f>CONCATENATE('بيانات أولية وأسماء الطلاب'!B37)</f>
        <v/>
      </c>
      <c r="C40" s="14" t="str">
        <f>CONCATENATE('بيانات أولية وأسماء الطلاب'!C37)</f>
        <v/>
      </c>
      <c r="D40" s="75"/>
      <c r="E40" s="75"/>
      <c r="F40" s="252">
        <f t="shared" si="1"/>
        <v>0</v>
      </c>
      <c r="G40" s="75"/>
      <c r="H40" s="252">
        <f t="shared" si="2"/>
        <v>0</v>
      </c>
      <c r="I40" s="75"/>
      <c r="J40" s="252">
        <f t="shared" si="3"/>
        <v>0</v>
      </c>
      <c r="K40" s="75"/>
      <c r="L40" s="252">
        <f t="shared" si="4"/>
        <v>0</v>
      </c>
      <c r="M40" s="75"/>
      <c r="N40" s="252">
        <f t="shared" si="5"/>
        <v>0</v>
      </c>
      <c r="O40" s="41">
        <f t="shared" si="17"/>
        <v>0</v>
      </c>
      <c r="Q40" s="269">
        <f t="shared" si="6"/>
        <v>0</v>
      </c>
      <c r="R40" s="269">
        <f>IF('بيانات أولية وأسماء الطلاب'!B37&gt;0,1,0)</f>
        <v>0</v>
      </c>
      <c r="S40" s="105" t="str">
        <f t="shared" si="7"/>
        <v>0</v>
      </c>
      <c r="T40" s="270">
        <f t="shared" si="8"/>
        <v>0</v>
      </c>
      <c r="U40" s="105" t="str">
        <f t="shared" si="9"/>
        <v>0</v>
      </c>
      <c r="V40" s="270">
        <f t="shared" si="10"/>
        <v>0</v>
      </c>
      <c r="W40" s="105" t="str">
        <f t="shared" si="11"/>
        <v>0</v>
      </c>
      <c r="X40" s="270">
        <f t="shared" si="12"/>
        <v>0</v>
      </c>
      <c r="Y40" s="105" t="str">
        <f t="shared" si="13"/>
        <v>0</v>
      </c>
      <c r="Z40" s="270">
        <f t="shared" si="14"/>
        <v>0</v>
      </c>
      <c r="AA40" s="105" t="str">
        <f t="shared" si="15"/>
        <v>0</v>
      </c>
      <c r="AB40" s="270">
        <f t="shared" si="16"/>
        <v>0</v>
      </c>
      <c r="AC40" s="269">
        <f t="shared" si="0"/>
        <v>40</v>
      </c>
    </row>
    <row r="41" spans="1:29" ht="18">
      <c r="A41" s="64" t="str">
        <f>CONCATENATE('بيانات أولية وأسماء الطلاب'!A38)</f>
        <v>32</v>
      </c>
      <c r="B41" s="14" t="str">
        <f>CONCATENATE('بيانات أولية وأسماء الطلاب'!B38)</f>
        <v/>
      </c>
      <c r="C41" s="14" t="str">
        <f>CONCATENATE('بيانات أولية وأسماء الطلاب'!C38)</f>
        <v/>
      </c>
      <c r="D41" s="75"/>
      <c r="E41" s="75"/>
      <c r="F41" s="252">
        <f t="shared" si="1"/>
        <v>0</v>
      </c>
      <c r="G41" s="75"/>
      <c r="H41" s="252">
        <f t="shared" si="2"/>
        <v>0</v>
      </c>
      <c r="I41" s="75"/>
      <c r="J41" s="252">
        <f t="shared" si="3"/>
        <v>0</v>
      </c>
      <c r="K41" s="75"/>
      <c r="L41" s="252">
        <f t="shared" si="4"/>
        <v>0</v>
      </c>
      <c r="M41" s="75"/>
      <c r="N41" s="252">
        <f t="shared" si="5"/>
        <v>0</v>
      </c>
      <c r="O41" s="41">
        <f t="shared" si="17"/>
        <v>0</v>
      </c>
      <c r="Q41" s="269">
        <f t="shared" si="6"/>
        <v>0</v>
      </c>
      <c r="R41" s="269">
        <f>IF('بيانات أولية وأسماء الطلاب'!B38&gt;0,1,0)</f>
        <v>0</v>
      </c>
      <c r="S41" s="105" t="str">
        <f t="shared" si="7"/>
        <v>0</v>
      </c>
      <c r="T41" s="270">
        <f t="shared" si="8"/>
        <v>0</v>
      </c>
      <c r="U41" s="105" t="str">
        <f t="shared" si="9"/>
        <v>0</v>
      </c>
      <c r="V41" s="270">
        <f t="shared" si="10"/>
        <v>0</v>
      </c>
      <c r="W41" s="105" t="str">
        <f t="shared" si="11"/>
        <v>0</v>
      </c>
      <c r="X41" s="270">
        <f t="shared" si="12"/>
        <v>0</v>
      </c>
      <c r="Y41" s="105" t="str">
        <f t="shared" si="13"/>
        <v>0</v>
      </c>
      <c r="Z41" s="270">
        <f t="shared" si="14"/>
        <v>0</v>
      </c>
      <c r="AA41" s="105" t="str">
        <f t="shared" si="15"/>
        <v>0</v>
      </c>
      <c r="AB41" s="270">
        <f t="shared" si="16"/>
        <v>0</v>
      </c>
      <c r="AC41" s="269">
        <f t="shared" si="0"/>
        <v>40</v>
      </c>
    </row>
    <row r="42" spans="1:29" ht="18">
      <c r="A42" s="64" t="str">
        <f>CONCATENATE('بيانات أولية وأسماء الطلاب'!A39)</f>
        <v>33</v>
      </c>
      <c r="B42" s="14" t="str">
        <f>CONCATENATE('بيانات أولية وأسماء الطلاب'!B39)</f>
        <v/>
      </c>
      <c r="C42" s="14" t="str">
        <f>CONCATENATE('بيانات أولية وأسماء الطلاب'!C39)</f>
        <v/>
      </c>
      <c r="D42" s="75"/>
      <c r="E42" s="75"/>
      <c r="F42" s="252">
        <f t="shared" si="1"/>
        <v>0</v>
      </c>
      <c r="G42" s="75"/>
      <c r="H42" s="252">
        <f t="shared" si="2"/>
        <v>0</v>
      </c>
      <c r="I42" s="75"/>
      <c r="J42" s="252">
        <f t="shared" si="3"/>
        <v>0</v>
      </c>
      <c r="K42" s="75"/>
      <c r="L42" s="252">
        <f t="shared" si="4"/>
        <v>0</v>
      </c>
      <c r="M42" s="75"/>
      <c r="N42" s="252">
        <f t="shared" si="5"/>
        <v>0</v>
      </c>
      <c r="O42" s="41">
        <f t="shared" si="17"/>
        <v>0</v>
      </c>
      <c r="Q42" s="269">
        <f t="shared" si="6"/>
        <v>0</v>
      </c>
      <c r="R42" s="269">
        <f>IF('بيانات أولية وأسماء الطلاب'!B39&gt;0,1,0)</f>
        <v>0</v>
      </c>
      <c r="S42" s="105" t="str">
        <f t="shared" si="7"/>
        <v>0</v>
      </c>
      <c r="T42" s="270">
        <f t="shared" si="8"/>
        <v>0</v>
      </c>
      <c r="U42" s="105" t="str">
        <f t="shared" si="9"/>
        <v>0</v>
      </c>
      <c r="V42" s="270">
        <f t="shared" si="10"/>
        <v>0</v>
      </c>
      <c r="W42" s="105" t="str">
        <f t="shared" si="11"/>
        <v>0</v>
      </c>
      <c r="X42" s="270">
        <f t="shared" si="12"/>
        <v>0</v>
      </c>
      <c r="Y42" s="105" t="str">
        <f t="shared" si="13"/>
        <v>0</v>
      </c>
      <c r="Z42" s="270">
        <f t="shared" si="14"/>
        <v>0</v>
      </c>
      <c r="AA42" s="105" t="str">
        <f t="shared" si="15"/>
        <v>0</v>
      </c>
      <c r="AB42" s="270">
        <f t="shared" si="16"/>
        <v>0</v>
      </c>
      <c r="AC42" s="269">
        <f t="shared" si="0"/>
        <v>40</v>
      </c>
    </row>
    <row r="43" spans="1:29" ht="18">
      <c r="A43" s="64" t="str">
        <f>CONCATENATE('بيانات أولية وأسماء الطلاب'!A40)</f>
        <v>34</v>
      </c>
      <c r="B43" s="14" t="str">
        <f>CONCATENATE('بيانات أولية وأسماء الطلاب'!B40)</f>
        <v/>
      </c>
      <c r="C43" s="14" t="str">
        <f>CONCATENATE('بيانات أولية وأسماء الطلاب'!C40)</f>
        <v/>
      </c>
      <c r="D43" s="75"/>
      <c r="E43" s="75"/>
      <c r="F43" s="252">
        <f t="shared" si="1"/>
        <v>0</v>
      </c>
      <c r="G43" s="75"/>
      <c r="H43" s="252">
        <f t="shared" si="2"/>
        <v>0</v>
      </c>
      <c r="I43" s="75"/>
      <c r="J43" s="252">
        <f t="shared" si="3"/>
        <v>0</v>
      </c>
      <c r="K43" s="75"/>
      <c r="L43" s="252">
        <f t="shared" si="4"/>
        <v>0</v>
      </c>
      <c r="M43" s="75"/>
      <c r="N43" s="252">
        <f t="shared" si="5"/>
        <v>0</v>
      </c>
      <c r="O43" s="41">
        <f t="shared" si="17"/>
        <v>0</v>
      </c>
      <c r="Q43" s="269">
        <f t="shared" si="6"/>
        <v>0</v>
      </c>
      <c r="R43" s="269">
        <f>IF('بيانات أولية وأسماء الطلاب'!B40&gt;0,1,0)</f>
        <v>0</v>
      </c>
      <c r="S43" s="105" t="str">
        <f t="shared" si="7"/>
        <v>0</v>
      </c>
      <c r="T43" s="270">
        <f t="shared" si="8"/>
        <v>0</v>
      </c>
      <c r="U43" s="105" t="str">
        <f t="shared" si="9"/>
        <v>0</v>
      </c>
      <c r="V43" s="270">
        <f t="shared" si="10"/>
        <v>0</v>
      </c>
      <c r="W43" s="105" t="str">
        <f t="shared" si="11"/>
        <v>0</v>
      </c>
      <c r="X43" s="270">
        <f t="shared" si="12"/>
        <v>0</v>
      </c>
      <c r="Y43" s="105" t="str">
        <f t="shared" si="13"/>
        <v>0</v>
      </c>
      <c r="Z43" s="270">
        <f t="shared" si="14"/>
        <v>0</v>
      </c>
      <c r="AA43" s="105" t="str">
        <f t="shared" si="15"/>
        <v>0</v>
      </c>
      <c r="AB43" s="270">
        <f t="shared" si="16"/>
        <v>0</v>
      </c>
      <c r="AC43" s="269">
        <f t="shared" si="0"/>
        <v>40</v>
      </c>
    </row>
    <row r="44" spans="1:29" ht="18.75" thickBot="1">
      <c r="A44" s="65" t="str">
        <f>CONCATENATE('بيانات أولية وأسماء الطلاب'!A41)</f>
        <v>35</v>
      </c>
      <c r="B44" s="16" t="str">
        <f>CONCATENATE('بيانات أولية وأسماء الطلاب'!B41)</f>
        <v/>
      </c>
      <c r="C44" s="16" t="str">
        <f>CONCATENATE('بيانات أولية وأسماء الطلاب'!C41)</f>
        <v/>
      </c>
      <c r="D44" s="77"/>
      <c r="E44" s="77"/>
      <c r="F44" s="253">
        <f t="shared" si="1"/>
        <v>0</v>
      </c>
      <c r="G44" s="77"/>
      <c r="H44" s="253">
        <f t="shared" si="2"/>
        <v>0</v>
      </c>
      <c r="I44" s="77"/>
      <c r="J44" s="253">
        <f t="shared" si="3"/>
        <v>0</v>
      </c>
      <c r="K44" s="77"/>
      <c r="L44" s="253">
        <f t="shared" si="4"/>
        <v>0</v>
      </c>
      <c r="M44" s="77"/>
      <c r="N44" s="253">
        <f t="shared" si="5"/>
        <v>0</v>
      </c>
      <c r="O44" s="42">
        <f t="shared" si="17"/>
        <v>0</v>
      </c>
      <c r="Q44" s="269">
        <f t="shared" si="6"/>
        <v>0</v>
      </c>
      <c r="R44" s="269">
        <f>IF('بيانات أولية وأسماء الطلاب'!B41&gt;0,1,0)</f>
        <v>0</v>
      </c>
      <c r="S44" s="105" t="str">
        <f t="shared" si="7"/>
        <v>0</v>
      </c>
      <c r="T44" s="270">
        <f t="shared" si="8"/>
        <v>0</v>
      </c>
      <c r="U44" s="105" t="str">
        <f t="shared" si="9"/>
        <v>0</v>
      </c>
      <c r="V44" s="270">
        <f t="shared" si="10"/>
        <v>0</v>
      </c>
      <c r="W44" s="105" t="str">
        <f t="shared" si="11"/>
        <v>0</v>
      </c>
      <c r="X44" s="270">
        <f t="shared" si="12"/>
        <v>0</v>
      </c>
      <c r="Y44" s="105" t="str">
        <f t="shared" si="13"/>
        <v>0</v>
      </c>
      <c r="Z44" s="270">
        <f t="shared" si="14"/>
        <v>0</v>
      </c>
      <c r="AA44" s="105" t="str">
        <f t="shared" si="15"/>
        <v>0</v>
      </c>
      <c r="AB44" s="270">
        <f t="shared" si="16"/>
        <v>0</v>
      </c>
      <c r="AC44" s="269">
        <f t="shared" si="0"/>
        <v>40</v>
      </c>
    </row>
    <row r="45" spans="1:29" ht="15" thickBot="1"/>
    <row r="46" spans="1:29" ht="20.25">
      <c r="A46" s="271" t="str">
        <f>CONCATENATE('بيانات أولية وأسماء الطلاب'!$A$43)</f>
        <v>معلم/ة المادة</v>
      </c>
      <c r="B46" s="272"/>
      <c r="E46" s="271" t="str">
        <f>CONCATENATE('بيانات أولية وأسماء الطلاب'!$C$43)</f>
        <v>المراجع/ة</v>
      </c>
      <c r="F46" s="283"/>
      <c r="G46" s="284"/>
      <c r="H46" s="284"/>
      <c r="I46" s="285"/>
      <c r="K46" s="271" t="s">
        <v>10</v>
      </c>
      <c r="L46" s="292"/>
      <c r="M46" s="292"/>
      <c r="N46" s="292"/>
      <c r="O46" s="293"/>
    </row>
    <row r="47" spans="1:29" ht="15" thickBot="1">
      <c r="A47" s="286"/>
      <c r="B47" s="287"/>
      <c r="E47" s="286"/>
      <c r="F47" s="288"/>
      <c r="G47" s="288"/>
      <c r="H47" s="288"/>
      <c r="I47" s="287"/>
      <c r="K47" s="286"/>
      <c r="L47" s="294"/>
      <c r="M47" s="294"/>
      <c r="N47" s="294"/>
      <c r="O47" s="295"/>
    </row>
  </sheetData>
  <sheetProtection password="CC7D" sheet="1" objects="1" scenarios="1" selectLockedCells="1"/>
  <mergeCells count="32">
    <mergeCell ref="G6:H6"/>
    <mergeCell ref="E5:J5"/>
    <mergeCell ref="L5:N5"/>
    <mergeCell ref="A47:B47"/>
    <mergeCell ref="E47:I47"/>
    <mergeCell ref="K47:O47"/>
    <mergeCell ref="I6:J6"/>
    <mergeCell ref="K6:L6"/>
    <mergeCell ref="M6:N6"/>
    <mergeCell ref="O6:O7"/>
    <mergeCell ref="O8:O9"/>
    <mergeCell ref="A46:B46"/>
    <mergeCell ref="E46:I46"/>
    <mergeCell ref="K46:O46"/>
    <mergeCell ref="A6:A9"/>
    <mergeCell ref="D6:D9"/>
    <mergeCell ref="B6:B9"/>
    <mergeCell ref="C6:C9"/>
    <mergeCell ref="A1:B1"/>
    <mergeCell ref="L1:M1"/>
    <mergeCell ref="N1:O1"/>
    <mergeCell ref="A2:B2"/>
    <mergeCell ref="E2:J4"/>
    <mergeCell ref="L2:M2"/>
    <mergeCell ref="N2:O2"/>
    <mergeCell ref="A3:B3"/>
    <mergeCell ref="L3:M3"/>
    <mergeCell ref="N3:O3"/>
    <mergeCell ref="A4:B4"/>
    <mergeCell ref="L4:M4"/>
    <mergeCell ref="N4:O4"/>
    <mergeCell ref="E6:F6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95" orientation="landscape" r:id="rId1"/>
  <headerFooter>
    <oddFooter>&amp;Lالتعليم الثانوي نظام المقررات&amp;C&amp;P&amp;F&amp;Rإعداد وتصميم / فاطمة الكبسي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7"/>
  <sheetViews>
    <sheetView rightToLeft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K14" sqref="K14"/>
    </sheetView>
  </sheetViews>
  <sheetFormatPr defaultRowHeight="14.25"/>
  <cols>
    <col min="1" max="1" width="5" style="247" customWidth="1"/>
    <col min="2" max="2" width="31.5" style="247" customWidth="1"/>
    <col min="3" max="3" width="12.375" style="247" customWidth="1"/>
    <col min="4" max="4" width="5.25" style="269" customWidth="1"/>
    <col min="5" max="5" width="6.625" style="247" customWidth="1"/>
    <col min="6" max="6" width="7.125" style="247" customWidth="1"/>
    <col min="7" max="7" width="6.625" style="247" customWidth="1"/>
    <col min="8" max="8" width="7.125" style="247" customWidth="1"/>
    <col min="9" max="9" width="6.625" style="247" customWidth="1"/>
    <col min="10" max="10" width="7.125" style="247" customWidth="1"/>
    <col min="11" max="11" width="6.625" style="247" customWidth="1"/>
    <col min="12" max="12" width="7.125" style="247" customWidth="1"/>
    <col min="13" max="13" width="6.625" style="247" customWidth="1"/>
    <col min="14" max="14" width="7.125" style="247" customWidth="1"/>
    <col min="15" max="15" width="7.625" style="247" customWidth="1"/>
    <col min="16" max="16" width="1.75" style="247" customWidth="1"/>
    <col min="17" max="17" width="7.125" style="269" hidden="1" customWidth="1"/>
    <col min="18" max="18" width="8.375" style="269" hidden="1" customWidth="1"/>
    <col min="19" max="28" width="7.625" style="269" hidden="1" customWidth="1"/>
    <col min="29" max="29" width="8.875" style="269" hidden="1" customWidth="1"/>
    <col min="30" max="16384" width="9" style="247"/>
  </cols>
  <sheetData>
    <row r="1" spans="1:29" ht="18">
      <c r="A1" s="275" t="str">
        <f>CONCATENATE('بيانات أولية وأسماء الطلاب'!A1:B1)</f>
        <v>المملكة العربية السعودية</v>
      </c>
      <c r="B1" s="275"/>
      <c r="I1" s="190"/>
      <c r="J1" s="111"/>
      <c r="K1" s="246"/>
      <c r="L1" s="312" t="str">
        <f>CONCATENATE('بيانات أولية وأسماء الطلاب'!C1)</f>
        <v>مقرر مادة</v>
      </c>
      <c r="M1" s="313"/>
      <c r="N1" s="308" t="str">
        <f>CONCATENATE('بيانات أولية وأسماء الطلاب'!D1)</f>
        <v/>
      </c>
      <c r="O1" s="309"/>
    </row>
    <row r="2" spans="1:29" ht="20.25">
      <c r="A2" s="275" t="str">
        <f>CONCATENATE('بيانات أولية وأسماء الطلاب'!A2:B2)</f>
        <v>وزارة التربية والتعليم</v>
      </c>
      <c r="B2" s="275"/>
      <c r="C2" s="245"/>
      <c r="D2" s="267"/>
      <c r="E2" s="317" t="s">
        <v>133</v>
      </c>
      <c r="F2" s="317"/>
      <c r="G2" s="317"/>
      <c r="H2" s="317"/>
      <c r="I2" s="317"/>
      <c r="J2" s="317"/>
      <c r="K2" s="248"/>
      <c r="L2" s="314" t="str">
        <f>CONCATENATE('بيانات أولية وأسماء الطلاب'!C2)</f>
        <v>الفصل الدراسي</v>
      </c>
      <c r="M2" s="315"/>
      <c r="N2" s="310" t="str">
        <f>CONCATENATE('بيانات أولية وأسماء الطلاب'!D2)</f>
        <v/>
      </c>
      <c r="O2" s="311"/>
    </row>
    <row r="3" spans="1:29" ht="20.25">
      <c r="A3" s="275" t="str">
        <f>CONCATENATE('بيانات أولية وأسماء الطلاب'!A3:B3)</f>
        <v>الإدارة العامة للتربية والتعليم بـ ................</v>
      </c>
      <c r="B3" s="275"/>
      <c r="E3" s="318"/>
      <c r="F3" s="318"/>
      <c r="G3" s="318"/>
      <c r="H3" s="318"/>
      <c r="I3" s="318"/>
      <c r="J3" s="318"/>
      <c r="K3" s="248"/>
      <c r="L3" s="314" t="str">
        <f>CONCATENATE('بيانات أولية وأسماء الطلاب'!C3)</f>
        <v>الشعبة</v>
      </c>
      <c r="M3" s="315"/>
      <c r="N3" s="310" t="str">
        <f>CONCATENATE('بيانات أولية وأسماء الطلاب'!D3)</f>
        <v/>
      </c>
      <c r="O3" s="311"/>
    </row>
    <row r="4" spans="1:29" ht="21" thickBot="1">
      <c r="A4" s="275" t="str">
        <f>CONCATENATE('بيانات أولية وأسماء الطلاب'!A4:B4)</f>
        <v>الثانوية / .....................</v>
      </c>
      <c r="B4" s="275"/>
      <c r="E4" s="318"/>
      <c r="F4" s="318"/>
      <c r="G4" s="318"/>
      <c r="H4" s="318"/>
      <c r="I4" s="318"/>
      <c r="J4" s="318"/>
      <c r="K4" s="248"/>
      <c r="L4" s="316" t="str">
        <f>CONCATENATE('بيانات أولية وأسماء الطلاب'!C4)</f>
        <v>عدد الطلاب / الطالبات</v>
      </c>
      <c r="M4" s="282"/>
      <c r="N4" s="304" t="str">
        <f>CONCATENATE('بيانات أولية وأسماء الطلاب'!D4)</f>
        <v/>
      </c>
      <c r="O4" s="305"/>
    </row>
    <row r="5" spans="1:29" ht="21" thickBot="1">
      <c r="A5" s="249"/>
      <c r="B5" s="249"/>
      <c r="C5" s="249"/>
      <c r="D5" s="268"/>
      <c r="E5" s="319" t="s">
        <v>144</v>
      </c>
      <c r="F5" s="319"/>
      <c r="G5" s="319"/>
      <c r="H5" s="319"/>
      <c r="I5" s="319"/>
      <c r="J5" s="319"/>
      <c r="K5" s="256"/>
      <c r="L5" s="306"/>
      <c r="M5" s="307"/>
      <c r="N5" s="307"/>
      <c r="O5" s="226"/>
    </row>
    <row r="6" spans="1:29" s="192" customFormat="1" ht="18">
      <c r="A6" s="298" t="str">
        <f>CONCATENATE('بيانات أولية وأسماء الطلاب'!$A$6)</f>
        <v>العدد</v>
      </c>
      <c r="B6" s="290" t="str">
        <f>CONCATENATE('بيانات أولية وأسماء الطلاب'!$B$6)</f>
        <v>اسم الطالب/ة رباعيًا</v>
      </c>
      <c r="C6" s="280" t="str">
        <f>CONCATENATE('بيانات أولية وأسماء الطلاب'!$C$6)</f>
        <v>الرقم الأكاديمي</v>
      </c>
      <c r="D6" s="301" t="s">
        <v>161</v>
      </c>
      <c r="E6" s="289" t="s">
        <v>126</v>
      </c>
      <c r="F6" s="289"/>
      <c r="G6" s="289" t="s">
        <v>127</v>
      </c>
      <c r="H6" s="289"/>
      <c r="I6" s="289" t="s">
        <v>128</v>
      </c>
      <c r="J6" s="289"/>
      <c r="K6" s="289" t="s">
        <v>129</v>
      </c>
      <c r="L6" s="289"/>
      <c r="M6" s="289" t="s">
        <v>131</v>
      </c>
      <c r="N6" s="289"/>
      <c r="O6" s="278" t="s">
        <v>20</v>
      </c>
    </row>
    <row r="7" spans="1:29" s="192" customFormat="1" ht="18">
      <c r="A7" s="299"/>
      <c r="B7" s="291"/>
      <c r="C7" s="281"/>
      <c r="D7" s="302"/>
      <c r="E7" s="250" t="s">
        <v>135</v>
      </c>
      <c r="F7" s="250" t="s">
        <v>136</v>
      </c>
      <c r="G7" s="250" t="s">
        <v>135</v>
      </c>
      <c r="H7" s="250" t="s">
        <v>136</v>
      </c>
      <c r="I7" s="250" t="s">
        <v>135</v>
      </c>
      <c r="J7" s="250" t="s">
        <v>136</v>
      </c>
      <c r="K7" s="250" t="s">
        <v>135</v>
      </c>
      <c r="L7" s="250" t="s">
        <v>136</v>
      </c>
      <c r="M7" s="250" t="s">
        <v>135</v>
      </c>
      <c r="N7" s="250" t="s">
        <v>136</v>
      </c>
      <c r="O7" s="279"/>
    </row>
    <row r="8" spans="1:29" s="192" customFormat="1" ht="18">
      <c r="A8" s="299"/>
      <c r="B8" s="291"/>
      <c r="C8" s="281"/>
      <c r="D8" s="302"/>
      <c r="E8" s="254"/>
      <c r="F8" s="250">
        <v>40</v>
      </c>
      <c r="G8" s="254"/>
      <c r="H8" s="250">
        <v>10</v>
      </c>
      <c r="I8" s="254"/>
      <c r="J8" s="250">
        <v>10</v>
      </c>
      <c r="K8" s="254"/>
      <c r="L8" s="250">
        <v>10</v>
      </c>
      <c r="M8" s="254"/>
      <c r="N8" s="257">
        <v>25</v>
      </c>
      <c r="O8" s="296">
        <f>SUM(F8,H8,J8,L8,N8)</f>
        <v>95</v>
      </c>
      <c r="Q8" s="192" t="s">
        <v>162</v>
      </c>
      <c r="R8" s="192" t="s">
        <v>150</v>
      </c>
      <c r="S8" s="192" t="s">
        <v>151</v>
      </c>
      <c r="T8" s="192" t="s">
        <v>154</v>
      </c>
      <c r="U8" s="192" t="s">
        <v>127</v>
      </c>
      <c r="V8" s="192" t="s">
        <v>156</v>
      </c>
      <c r="W8" s="192" t="s">
        <v>152</v>
      </c>
      <c r="X8" s="192" t="s">
        <v>156</v>
      </c>
      <c r="Y8" s="192" t="s">
        <v>153</v>
      </c>
      <c r="Z8" s="192" t="s">
        <v>156</v>
      </c>
      <c r="AA8" s="192" t="s">
        <v>131</v>
      </c>
      <c r="AB8" s="192" t="s">
        <v>156</v>
      </c>
    </row>
    <row r="9" spans="1:29" s="192" customFormat="1" ht="18.75" thickBot="1">
      <c r="A9" s="300"/>
      <c r="B9" s="282"/>
      <c r="C9" s="282"/>
      <c r="D9" s="303"/>
      <c r="E9" s="255" t="s">
        <v>132</v>
      </c>
      <c r="F9" s="255" t="s">
        <v>87</v>
      </c>
      <c r="G9" s="255" t="s">
        <v>132</v>
      </c>
      <c r="H9" s="255" t="s">
        <v>87</v>
      </c>
      <c r="I9" s="255" t="s">
        <v>132</v>
      </c>
      <c r="J9" s="255" t="s">
        <v>87</v>
      </c>
      <c r="K9" s="255" t="s">
        <v>132</v>
      </c>
      <c r="L9" s="255" t="s">
        <v>87</v>
      </c>
      <c r="M9" s="255" t="s">
        <v>132</v>
      </c>
      <c r="N9" s="258" t="s">
        <v>87</v>
      </c>
      <c r="O9" s="297"/>
      <c r="Q9" s="192">
        <v>0</v>
      </c>
      <c r="R9" s="192">
        <v>1</v>
      </c>
      <c r="S9" s="192">
        <v>2</v>
      </c>
      <c r="T9" s="192" t="s">
        <v>155</v>
      </c>
      <c r="U9" s="192">
        <v>3</v>
      </c>
      <c r="V9" s="192" t="s">
        <v>157</v>
      </c>
      <c r="W9" s="192">
        <v>4</v>
      </c>
      <c r="X9" s="192" t="s">
        <v>160</v>
      </c>
      <c r="Y9" s="192">
        <v>5</v>
      </c>
      <c r="Z9" s="192" t="s">
        <v>159</v>
      </c>
      <c r="AA9" s="192">
        <v>6</v>
      </c>
      <c r="AB9" s="192" t="s">
        <v>158</v>
      </c>
    </row>
    <row r="10" spans="1:29" ht="18">
      <c r="A10" s="63" t="str">
        <f>CONCATENATE('بيانات أولية وأسماء الطلاب'!A7)</f>
        <v>1</v>
      </c>
      <c r="B10" s="12" t="str">
        <f>CONCATENATE('بيانات أولية وأسماء الطلاب'!B7)</f>
        <v/>
      </c>
      <c r="C10" s="12" t="str">
        <f>CONCATENATE('بيانات أولية وأسماء الطلاب'!C7)</f>
        <v/>
      </c>
      <c r="D10" s="76"/>
      <c r="E10" s="76"/>
      <c r="F10" s="251">
        <f>IF(T10=2,$F$8,IF(T10=3,($F$8-($E$8*E10)),0))</f>
        <v>0</v>
      </c>
      <c r="G10" s="76"/>
      <c r="H10" s="251">
        <f>IF(V10=2,$H$8,IF(V10=3,($H$8-($G$8*G10)),0))</f>
        <v>0</v>
      </c>
      <c r="I10" s="76"/>
      <c r="J10" s="251">
        <f>IF(X10=2,$J$8,IF(X10=3,($J$8-($I$8*I10)),0))</f>
        <v>0</v>
      </c>
      <c r="K10" s="76"/>
      <c r="L10" s="251">
        <f>IF(Z10=2,$L$8,IF(Z10=3,($L$8-($K$8*K10)),0))</f>
        <v>0</v>
      </c>
      <c r="M10" s="76"/>
      <c r="N10" s="251">
        <f>IF(AB10=2,$N$8,IF(AB10=3,($N$8-($M$8*M10)),0))</f>
        <v>0</v>
      </c>
      <c r="O10" s="40">
        <f>SUM(F10,H10,J10,L10,N10)</f>
        <v>0</v>
      </c>
      <c r="Q10" s="269">
        <f>IF(D10&gt;0,1,0)</f>
        <v>0</v>
      </c>
      <c r="R10" s="269">
        <f>IF('بيانات أولية وأسماء الطلاب'!B7&gt;0,1,0)</f>
        <v>0</v>
      </c>
      <c r="S10" s="105" t="str">
        <f>IF(E10&gt;0,"1","0")</f>
        <v>0</v>
      </c>
      <c r="T10" s="270">
        <f>IF(Q10=1,(R10+S10+Q10),0)</f>
        <v>0</v>
      </c>
      <c r="U10" s="105" t="str">
        <f>IF(G10&gt;0,"1","0")</f>
        <v>0</v>
      </c>
      <c r="V10" s="270">
        <f>IF(Q10=1,(U10+R10+Q10),0)</f>
        <v>0</v>
      </c>
      <c r="W10" s="105" t="str">
        <f>IF(I10&gt;0,"1","0")</f>
        <v>0</v>
      </c>
      <c r="X10" s="270">
        <f>IF(Q10=1,(W10+R10+Q10),0)</f>
        <v>0</v>
      </c>
      <c r="Y10" s="105" t="str">
        <f>IF(K10&gt;0,"1","0")</f>
        <v>0</v>
      </c>
      <c r="Z10" s="270">
        <f>IF(Q10=1,(Y10+R10+Q10),0)</f>
        <v>0</v>
      </c>
      <c r="AA10" s="105" t="str">
        <f>IF(M10&gt;0,"1","0")</f>
        <v>0</v>
      </c>
      <c r="AB10" s="270">
        <f>IF(Q10=1,(AA10+R10+Q10),0)</f>
        <v>0</v>
      </c>
      <c r="AC10" s="269">
        <f t="shared" ref="AC10:AC44" si="0">IF(S10&gt;0,F$8,"0")</f>
        <v>40</v>
      </c>
    </row>
    <row r="11" spans="1:29" ht="18">
      <c r="A11" s="64" t="str">
        <f>CONCATENATE('بيانات أولية وأسماء الطلاب'!A8)</f>
        <v>2</v>
      </c>
      <c r="B11" s="14" t="str">
        <f>CONCATENATE('بيانات أولية وأسماء الطلاب'!B8)</f>
        <v/>
      </c>
      <c r="C11" s="14" t="str">
        <f>CONCATENATE('بيانات أولية وأسماء الطلاب'!C8)</f>
        <v/>
      </c>
      <c r="D11" s="75"/>
      <c r="E11" s="75"/>
      <c r="F11" s="252">
        <f t="shared" ref="F11:F44" si="1">IF(T11=2,$F$8,IF(T11=3,($F$8-($E$8*E11)),0))</f>
        <v>0</v>
      </c>
      <c r="G11" s="75"/>
      <c r="H11" s="252">
        <f t="shared" ref="H11:H44" si="2">IF(V11=2,$H$8,IF(V11=3,($H$8-($G$8*G11)),0))</f>
        <v>0</v>
      </c>
      <c r="I11" s="75"/>
      <c r="J11" s="252">
        <f t="shared" ref="J11:J44" si="3">IF(X11=2,$J$8,IF(X11=3,($J$8-($I$8*I11)),0))</f>
        <v>0</v>
      </c>
      <c r="K11" s="75"/>
      <c r="L11" s="252">
        <f t="shared" ref="L11:L44" si="4">IF(Z11=2,$L$8,IF(Z11=3,($L$8-($K$8*K11)),0))</f>
        <v>0</v>
      </c>
      <c r="M11" s="75"/>
      <c r="N11" s="252">
        <f t="shared" ref="N11:N44" si="5">IF(AB11=2,$N$8,IF(AB11=3,($N$8-($M$8*M11)),0))</f>
        <v>0</v>
      </c>
      <c r="O11" s="41">
        <f>SUM(F11,H11,J11,L11,N11)</f>
        <v>0</v>
      </c>
      <c r="Q11" s="269">
        <f t="shared" ref="Q11:Q44" si="6">IF(D11&gt;0,1,0)</f>
        <v>0</v>
      </c>
      <c r="R11" s="269">
        <f>IF('بيانات أولية وأسماء الطلاب'!B8&gt;0,1,0)</f>
        <v>0</v>
      </c>
      <c r="S11" s="105" t="str">
        <f t="shared" ref="S11:S44" si="7">IF(E11&gt;0,"1","0")</f>
        <v>0</v>
      </c>
      <c r="T11" s="270">
        <f t="shared" ref="T11:T44" si="8">IF(Q11=1,(R11+S11+Q11),0)</f>
        <v>0</v>
      </c>
      <c r="U11" s="105" t="str">
        <f t="shared" ref="U11:U44" si="9">IF(G11&gt;0,"1","0")</f>
        <v>0</v>
      </c>
      <c r="V11" s="270">
        <f t="shared" ref="V11:V44" si="10">IF(Q11=1,(U11+R11+Q11),0)</f>
        <v>0</v>
      </c>
      <c r="W11" s="105" t="str">
        <f t="shared" ref="W11:W44" si="11">IF(I11&gt;0,"1","0")</f>
        <v>0</v>
      </c>
      <c r="X11" s="270">
        <f t="shared" ref="X11:X44" si="12">IF(Q11=1,(W11+R11+Q11),0)</f>
        <v>0</v>
      </c>
      <c r="Y11" s="105" t="str">
        <f t="shared" ref="Y11:Y44" si="13">IF(K11&gt;0,"1","0")</f>
        <v>0</v>
      </c>
      <c r="Z11" s="270">
        <f t="shared" ref="Z11:Z44" si="14">IF(Q11=1,(Y11+R11+Q11),0)</f>
        <v>0</v>
      </c>
      <c r="AA11" s="105" t="str">
        <f t="shared" ref="AA11:AA44" si="15">IF(M11&gt;0,"1","0")</f>
        <v>0</v>
      </c>
      <c r="AB11" s="270">
        <f t="shared" ref="AB11:AB44" si="16">IF(Q11=1,(AA11+R11+Q11),0)</f>
        <v>0</v>
      </c>
      <c r="AC11" s="269">
        <f t="shared" si="0"/>
        <v>40</v>
      </c>
    </row>
    <row r="12" spans="1:29" ht="18">
      <c r="A12" s="64" t="str">
        <f>CONCATENATE('بيانات أولية وأسماء الطلاب'!A9)</f>
        <v>3</v>
      </c>
      <c r="B12" s="14" t="str">
        <f>CONCATENATE('بيانات أولية وأسماء الطلاب'!B9)</f>
        <v/>
      </c>
      <c r="C12" s="14" t="str">
        <f>CONCATENATE('بيانات أولية وأسماء الطلاب'!C9)</f>
        <v/>
      </c>
      <c r="D12" s="75"/>
      <c r="E12" s="75"/>
      <c r="F12" s="252">
        <f t="shared" si="1"/>
        <v>0</v>
      </c>
      <c r="G12" s="75"/>
      <c r="H12" s="252">
        <f t="shared" si="2"/>
        <v>0</v>
      </c>
      <c r="I12" s="75"/>
      <c r="J12" s="252">
        <f t="shared" si="3"/>
        <v>0</v>
      </c>
      <c r="K12" s="75"/>
      <c r="L12" s="252">
        <f t="shared" si="4"/>
        <v>0</v>
      </c>
      <c r="M12" s="75"/>
      <c r="N12" s="252">
        <f t="shared" si="5"/>
        <v>0</v>
      </c>
      <c r="O12" s="41">
        <f t="shared" ref="O12:O44" si="17">SUM(F12,H12,J12,L12,N12)</f>
        <v>0</v>
      </c>
      <c r="Q12" s="269">
        <f t="shared" si="6"/>
        <v>0</v>
      </c>
      <c r="R12" s="269">
        <f>IF('بيانات أولية وأسماء الطلاب'!B9&gt;0,1,0)</f>
        <v>0</v>
      </c>
      <c r="S12" s="105" t="str">
        <f t="shared" si="7"/>
        <v>0</v>
      </c>
      <c r="T12" s="270">
        <f t="shared" si="8"/>
        <v>0</v>
      </c>
      <c r="U12" s="105" t="str">
        <f t="shared" si="9"/>
        <v>0</v>
      </c>
      <c r="V12" s="270">
        <f t="shared" si="10"/>
        <v>0</v>
      </c>
      <c r="W12" s="105" t="str">
        <f t="shared" si="11"/>
        <v>0</v>
      </c>
      <c r="X12" s="270">
        <f t="shared" si="12"/>
        <v>0</v>
      </c>
      <c r="Y12" s="105" t="str">
        <f t="shared" si="13"/>
        <v>0</v>
      </c>
      <c r="Z12" s="270">
        <f t="shared" si="14"/>
        <v>0</v>
      </c>
      <c r="AA12" s="105" t="str">
        <f t="shared" si="15"/>
        <v>0</v>
      </c>
      <c r="AB12" s="270">
        <f t="shared" si="16"/>
        <v>0</v>
      </c>
      <c r="AC12" s="269">
        <f t="shared" si="0"/>
        <v>40</v>
      </c>
    </row>
    <row r="13" spans="1:29" ht="18">
      <c r="A13" s="64" t="str">
        <f>CONCATENATE('بيانات أولية وأسماء الطلاب'!A10)</f>
        <v>4</v>
      </c>
      <c r="B13" s="14" t="str">
        <f>CONCATENATE('بيانات أولية وأسماء الطلاب'!B10)</f>
        <v/>
      </c>
      <c r="C13" s="14" t="str">
        <f>CONCATENATE('بيانات أولية وأسماء الطلاب'!C10)</f>
        <v/>
      </c>
      <c r="D13" s="75"/>
      <c r="E13" s="75"/>
      <c r="F13" s="252">
        <f t="shared" si="1"/>
        <v>0</v>
      </c>
      <c r="G13" s="75"/>
      <c r="H13" s="252">
        <f t="shared" si="2"/>
        <v>0</v>
      </c>
      <c r="I13" s="75"/>
      <c r="J13" s="252">
        <f t="shared" si="3"/>
        <v>0</v>
      </c>
      <c r="K13" s="75"/>
      <c r="L13" s="252">
        <f t="shared" si="4"/>
        <v>0</v>
      </c>
      <c r="M13" s="75"/>
      <c r="N13" s="252">
        <f t="shared" si="5"/>
        <v>0</v>
      </c>
      <c r="O13" s="41">
        <f t="shared" si="17"/>
        <v>0</v>
      </c>
      <c r="Q13" s="269">
        <f t="shared" si="6"/>
        <v>0</v>
      </c>
      <c r="R13" s="269">
        <f>IF('بيانات أولية وأسماء الطلاب'!B10&gt;0,1,0)</f>
        <v>0</v>
      </c>
      <c r="S13" s="105" t="str">
        <f t="shared" si="7"/>
        <v>0</v>
      </c>
      <c r="T13" s="270">
        <f t="shared" si="8"/>
        <v>0</v>
      </c>
      <c r="U13" s="105" t="str">
        <f t="shared" si="9"/>
        <v>0</v>
      </c>
      <c r="V13" s="270">
        <f t="shared" si="10"/>
        <v>0</v>
      </c>
      <c r="W13" s="105" t="str">
        <f t="shared" si="11"/>
        <v>0</v>
      </c>
      <c r="X13" s="270">
        <f t="shared" si="12"/>
        <v>0</v>
      </c>
      <c r="Y13" s="105" t="str">
        <f t="shared" si="13"/>
        <v>0</v>
      </c>
      <c r="Z13" s="270">
        <f t="shared" si="14"/>
        <v>0</v>
      </c>
      <c r="AA13" s="105" t="str">
        <f t="shared" si="15"/>
        <v>0</v>
      </c>
      <c r="AB13" s="270">
        <f t="shared" si="16"/>
        <v>0</v>
      </c>
      <c r="AC13" s="269">
        <f t="shared" si="0"/>
        <v>40</v>
      </c>
    </row>
    <row r="14" spans="1:29" ht="18">
      <c r="A14" s="64" t="str">
        <f>CONCATENATE('بيانات أولية وأسماء الطلاب'!A11)</f>
        <v>5</v>
      </c>
      <c r="B14" s="14" t="str">
        <f>CONCATENATE('بيانات أولية وأسماء الطلاب'!B11)</f>
        <v/>
      </c>
      <c r="C14" s="14" t="str">
        <f>CONCATENATE('بيانات أولية وأسماء الطلاب'!C11)</f>
        <v/>
      </c>
      <c r="D14" s="75"/>
      <c r="E14" s="75"/>
      <c r="F14" s="252">
        <f t="shared" si="1"/>
        <v>0</v>
      </c>
      <c r="G14" s="75"/>
      <c r="H14" s="252">
        <f t="shared" si="2"/>
        <v>0</v>
      </c>
      <c r="I14" s="75"/>
      <c r="J14" s="252">
        <f t="shared" si="3"/>
        <v>0</v>
      </c>
      <c r="K14" s="75"/>
      <c r="L14" s="252">
        <f t="shared" si="4"/>
        <v>0</v>
      </c>
      <c r="M14" s="75"/>
      <c r="N14" s="252">
        <f t="shared" si="5"/>
        <v>0</v>
      </c>
      <c r="O14" s="41">
        <f t="shared" si="17"/>
        <v>0</v>
      </c>
      <c r="Q14" s="269">
        <f t="shared" si="6"/>
        <v>0</v>
      </c>
      <c r="R14" s="269">
        <f>IF('بيانات أولية وأسماء الطلاب'!B11&gt;0,1,0)</f>
        <v>0</v>
      </c>
      <c r="S14" s="105" t="str">
        <f t="shared" si="7"/>
        <v>0</v>
      </c>
      <c r="T14" s="270">
        <f t="shared" si="8"/>
        <v>0</v>
      </c>
      <c r="U14" s="105" t="str">
        <f t="shared" si="9"/>
        <v>0</v>
      </c>
      <c r="V14" s="270">
        <f t="shared" si="10"/>
        <v>0</v>
      </c>
      <c r="W14" s="105" t="str">
        <f t="shared" si="11"/>
        <v>0</v>
      </c>
      <c r="X14" s="270">
        <f t="shared" si="12"/>
        <v>0</v>
      </c>
      <c r="Y14" s="105" t="str">
        <f t="shared" si="13"/>
        <v>0</v>
      </c>
      <c r="Z14" s="270">
        <f t="shared" si="14"/>
        <v>0</v>
      </c>
      <c r="AA14" s="105" t="str">
        <f t="shared" si="15"/>
        <v>0</v>
      </c>
      <c r="AB14" s="270">
        <f t="shared" si="16"/>
        <v>0</v>
      </c>
      <c r="AC14" s="269">
        <f t="shared" si="0"/>
        <v>40</v>
      </c>
    </row>
    <row r="15" spans="1:29" ht="18">
      <c r="A15" s="64" t="str">
        <f>CONCATENATE('بيانات أولية وأسماء الطلاب'!A12)</f>
        <v>6</v>
      </c>
      <c r="B15" s="14" t="str">
        <f>CONCATENATE('بيانات أولية وأسماء الطلاب'!B12)</f>
        <v/>
      </c>
      <c r="C15" s="14" t="str">
        <f>CONCATENATE('بيانات أولية وأسماء الطلاب'!C12)</f>
        <v/>
      </c>
      <c r="D15" s="75"/>
      <c r="E15" s="75"/>
      <c r="F15" s="252">
        <f t="shared" si="1"/>
        <v>0</v>
      </c>
      <c r="G15" s="75"/>
      <c r="H15" s="252">
        <f t="shared" si="2"/>
        <v>0</v>
      </c>
      <c r="I15" s="75"/>
      <c r="J15" s="252">
        <f t="shared" si="3"/>
        <v>0</v>
      </c>
      <c r="K15" s="75"/>
      <c r="L15" s="252">
        <f t="shared" si="4"/>
        <v>0</v>
      </c>
      <c r="M15" s="75"/>
      <c r="N15" s="252">
        <f t="shared" si="5"/>
        <v>0</v>
      </c>
      <c r="O15" s="41">
        <f t="shared" si="17"/>
        <v>0</v>
      </c>
      <c r="Q15" s="269">
        <f t="shared" si="6"/>
        <v>0</v>
      </c>
      <c r="R15" s="269">
        <f>IF('بيانات أولية وأسماء الطلاب'!B12&gt;0,1,0)</f>
        <v>0</v>
      </c>
      <c r="S15" s="105" t="str">
        <f t="shared" si="7"/>
        <v>0</v>
      </c>
      <c r="T15" s="270">
        <f t="shared" si="8"/>
        <v>0</v>
      </c>
      <c r="U15" s="105" t="str">
        <f t="shared" si="9"/>
        <v>0</v>
      </c>
      <c r="V15" s="270">
        <f t="shared" si="10"/>
        <v>0</v>
      </c>
      <c r="W15" s="105" t="str">
        <f t="shared" si="11"/>
        <v>0</v>
      </c>
      <c r="X15" s="270">
        <f t="shared" si="12"/>
        <v>0</v>
      </c>
      <c r="Y15" s="105" t="str">
        <f t="shared" si="13"/>
        <v>0</v>
      </c>
      <c r="Z15" s="270">
        <f t="shared" si="14"/>
        <v>0</v>
      </c>
      <c r="AA15" s="105" t="str">
        <f t="shared" si="15"/>
        <v>0</v>
      </c>
      <c r="AB15" s="270">
        <f t="shared" si="16"/>
        <v>0</v>
      </c>
      <c r="AC15" s="269">
        <f t="shared" si="0"/>
        <v>40</v>
      </c>
    </row>
    <row r="16" spans="1:29" ht="18">
      <c r="A16" s="64" t="str">
        <f>CONCATENATE('بيانات أولية وأسماء الطلاب'!A13)</f>
        <v>7</v>
      </c>
      <c r="B16" s="14" t="str">
        <f>CONCATENATE('بيانات أولية وأسماء الطلاب'!B13)</f>
        <v/>
      </c>
      <c r="C16" s="14" t="str">
        <f>CONCATENATE('بيانات أولية وأسماء الطلاب'!C13)</f>
        <v/>
      </c>
      <c r="D16" s="75"/>
      <c r="E16" s="75"/>
      <c r="F16" s="252">
        <f t="shared" si="1"/>
        <v>0</v>
      </c>
      <c r="G16" s="75"/>
      <c r="H16" s="252">
        <f t="shared" si="2"/>
        <v>0</v>
      </c>
      <c r="I16" s="75"/>
      <c r="J16" s="252">
        <f t="shared" si="3"/>
        <v>0</v>
      </c>
      <c r="K16" s="75"/>
      <c r="L16" s="252">
        <f t="shared" si="4"/>
        <v>0</v>
      </c>
      <c r="M16" s="75"/>
      <c r="N16" s="252">
        <f t="shared" si="5"/>
        <v>0</v>
      </c>
      <c r="O16" s="41">
        <f t="shared" si="17"/>
        <v>0</v>
      </c>
      <c r="Q16" s="269">
        <f t="shared" si="6"/>
        <v>0</v>
      </c>
      <c r="R16" s="269">
        <f>IF('بيانات أولية وأسماء الطلاب'!B13&gt;0,1,0)</f>
        <v>0</v>
      </c>
      <c r="S16" s="105" t="str">
        <f t="shared" si="7"/>
        <v>0</v>
      </c>
      <c r="T16" s="270">
        <f t="shared" si="8"/>
        <v>0</v>
      </c>
      <c r="U16" s="105" t="str">
        <f t="shared" si="9"/>
        <v>0</v>
      </c>
      <c r="V16" s="270">
        <f t="shared" si="10"/>
        <v>0</v>
      </c>
      <c r="W16" s="105" t="str">
        <f t="shared" si="11"/>
        <v>0</v>
      </c>
      <c r="X16" s="270">
        <f t="shared" si="12"/>
        <v>0</v>
      </c>
      <c r="Y16" s="105" t="str">
        <f t="shared" si="13"/>
        <v>0</v>
      </c>
      <c r="Z16" s="270">
        <f t="shared" si="14"/>
        <v>0</v>
      </c>
      <c r="AA16" s="105" t="str">
        <f t="shared" si="15"/>
        <v>0</v>
      </c>
      <c r="AB16" s="270">
        <f t="shared" si="16"/>
        <v>0</v>
      </c>
      <c r="AC16" s="269">
        <f t="shared" si="0"/>
        <v>40</v>
      </c>
    </row>
    <row r="17" spans="1:29" ht="18">
      <c r="A17" s="64" t="str">
        <f>CONCATENATE('بيانات أولية وأسماء الطلاب'!A14)</f>
        <v>8</v>
      </c>
      <c r="B17" s="14" t="str">
        <f>CONCATENATE('بيانات أولية وأسماء الطلاب'!B14)</f>
        <v/>
      </c>
      <c r="C17" s="14" t="str">
        <f>CONCATENATE('بيانات أولية وأسماء الطلاب'!C14)</f>
        <v/>
      </c>
      <c r="D17" s="75"/>
      <c r="E17" s="75"/>
      <c r="F17" s="252">
        <f t="shared" si="1"/>
        <v>0</v>
      </c>
      <c r="G17" s="75"/>
      <c r="H17" s="252">
        <f t="shared" si="2"/>
        <v>0</v>
      </c>
      <c r="I17" s="75"/>
      <c r="J17" s="252">
        <f t="shared" si="3"/>
        <v>0</v>
      </c>
      <c r="K17" s="75"/>
      <c r="L17" s="252">
        <f t="shared" si="4"/>
        <v>0</v>
      </c>
      <c r="M17" s="75"/>
      <c r="N17" s="252">
        <f t="shared" si="5"/>
        <v>0</v>
      </c>
      <c r="O17" s="41">
        <f t="shared" si="17"/>
        <v>0</v>
      </c>
      <c r="Q17" s="269">
        <f t="shared" si="6"/>
        <v>0</v>
      </c>
      <c r="R17" s="269">
        <f>IF('بيانات أولية وأسماء الطلاب'!B14&gt;0,1,0)</f>
        <v>0</v>
      </c>
      <c r="S17" s="105" t="str">
        <f t="shared" si="7"/>
        <v>0</v>
      </c>
      <c r="T17" s="270">
        <f t="shared" si="8"/>
        <v>0</v>
      </c>
      <c r="U17" s="105" t="str">
        <f t="shared" si="9"/>
        <v>0</v>
      </c>
      <c r="V17" s="270">
        <f t="shared" si="10"/>
        <v>0</v>
      </c>
      <c r="W17" s="105" t="str">
        <f t="shared" si="11"/>
        <v>0</v>
      </c>
      <c r="X17" s="270">
        <f t="shared" si="12"/>
        <v>0</v>
      </c>
      <c r="Y17" s="105" t="str">
        <f t="shared" si="13"/>
        <v>0</v>
      </c>
      <c r="Z17" s="270">
        <f t="shared" si="14"/>
        <v>0</v>
      </c>
      <c r="AA17" s="105" t="str">
        <f t="shared" si="15"/>
        <v>0</v>
      </c>
      <c r="AB17" s="270">
        <f t="shared" si="16"/>
        <v>0</v>
      </c>
      <c r="AC17" s="269">
        <f t="shared" si="0"/>
        <v>40</v>
      </c>
    </row>
    <row r="18" spans="1:29" ht="18">
      <c r="A18" s="64" t="str">
        <f>CONCATENATE('بيانات أولية وأسماء الطلاب'!A15)</f>
        <v>9</v>
      </c>
      <c r="B18" s="14" t="str">
        <f>CONCATENATE('بيانات أولية وأسماء الطلاب'!B15)</f>
        <v/>
      </c>
      <c r="C18" s="14" t="str">
        <f>CONCATENATE('بيانات أولية وأسماء الطلاب'!C15)</f>
        <v/>
      </c>
      <c r="D18" s="75"/>
      <c r="E18" s="75"/>
      <c r="F18" s="252">
        <f t="shared" si="1"/>
        <v>0</v>
      </c>
      <c r="G18" s="75"/>
      <c r="H18" s="252">
        <f t="shared" si="2"/>
        <v>0</v>
      </c>
      <c r="I18" s="75"/>
      <c r="J18" s="252">
        <f t="shared" si="3"/>
        <v>0</v>
      </c>
      <c r="K18" s="75"/>
      <c r="L18" s="252">
        <f t="shared" si="4"/>
        <v>0</v>
      </c>
      <c r="M18" s="75"/>
      <c r="N18" s="252">
        <f t="shared" si="5"/>
        <v>0</v>
      </c>
      <c r="O18" s="41">
        <f t="shared" si="17"/>
        <v>0</v>
      </c>
      <c r="Q18" s="269">
        <f t="shared" si="6"/>
        <v>0</v>
      </c>
      <c r="R18" s="269">
        <f>IF('بيانات أولية وأسماء الطلاب'!B15&gt;0,1,0)</f>
        <v>0</v>
      </c>
      <c r="S18" s="105" t="str">
        <f t="shared" si="7"/>
        <v>0</v>
      </c>
      <c r="T18" s="270">
        <f t="shared" si="8"/>
        <v>0</v>
      </c>
      <c r="U18" s="105" t="str">
        <f t="shared" si="9"/>
        <v>0</v>
      </c>
      <c r="V18" s="270">
        <f t="shared" si="10"/>
        <v>0</v>
      </c>
      <c r="W18" s="105" t="str">
        <f t="shared" si="11"/>
        <v>0</v>
      </c>
      <c r="X18" s="270">
        <f t="shared" si="12"/>
        <v>0</v>
      </c>
      <c r="Y18" s="105" t="str">
        <f t="shared" si="13"/>
        <v>0</v>
      </c>
      <c r="Z18" s="270">
        <f t="shared" si="14"/>
        <v>0</v>
      </c>
      <c r="AA18" s="105" t="str">
        <f t="shared" si="15"/>
        <v>0</v>
      </c>
      <c r="AB18" s="270">
        <f t="shared" si="16"/>
        <v>0</v>
      </c>
      <c r="AC18" s="269">
        <f t="shared" si="0"/>
        <v>40</v>
      </c>
    </row>
    <row r="19" spans="1:29" ht="18">
      <c r="A19" s="64" t="str">
        <f>CONCATENATE('بيانات أولية وأسماء الطلاب'!A16)</f>
        <v>10</v>
      </c>
      <c r="B19" s="14" t="str">
        <f>CONCATENATE('بيانات أولية وأسماء الطلاب'!B16)</f>
        <v/>
      </c>
      <c r="C19" s="14" t="str">
        <f>CONCATENATE('بيانات أولية وأسماء الطلاب'!C16)</f>
        <v/>
      </c>
      <c r="D19" s="75"/>
      <c r="E19" s="75"/>
      <c r="F19" s="252">
        <f t="shared" si="1"/>
        <v>0</v>
      </c>
      <c r="G19" s="75"/>
      <c r="H19" s="252">
        <f t="shared" si="2"/>
        <v>0</v>
      </c>
      <c r="I19" s="75"/>
      <c r="J19" s="252">
        <f t="shared" si="3"/>
        <v>0</v>
      </c>
      <c r="K19" s="75"/>
      <c r="L19" s="252">
        <f t="shared" si="4"/>
        <v>0</v>
      </c>
      <c r="M19" s="75"/>
      <c r="N19" s="252">
        <f t="shared" si="5"/>
        <v>0</v>
      </c>
      <c r="O19" s="41">
        <f t="shared" si="17"/>
        <v>0</v>
      </c>
      <c r="Q19" s="269">
        <f t="shared" si="6"/>
        <v>0</v>
      </c>
      <c r="R19" s="269">
        <f>IF('بيانات أولية وأسماء الطلاب'!B16&gt;0,1,0)</f>
        <v>0</v>
      </c>
      <c r="S19" s="105" t="str">
        <f t="shared" si="7"/>
        <v>0</v>
      </c>
      <c r="T19" s="270">
        <f t="shared" si="8"/>
        <v>0</v>
      </c>
      <c r="U19" s="105" t="str">
        <f t="shared" si="9"/>
        <v>0</v>
      </c>
      <c r="V19" s="270">
        <f t="shared" si="10"/>
        <v>0</v>
      </c>
      <c r="W19" s="105" t="str">
        <f t="shared" si="11"/>
        <v>0</v>
      </c>
      <c r="X19" s="270">
        <f t="shared" si="12"/>
        <v>0</v>
      </c>
      <c r="Y19" s="105" t="str">
        <f t="shared" si="13"/>
        <v>0</v>
      </c>
      <c r="Z19" s="270">
        <f t="shared" si="14"/>
        <v>0</v>
      </c>
      <c r="AA19" s="105" t="str">
        <f t="shared" si="15"/>
        <v>0</v>
      </c>
      <c r="AB19" s="270">
        <f t="shared" si="16"/>
        <v>0</v>
      </c>
      <c r="AC19" s="269">
        <f t="shared" si="0"/>
        <v>40</v>
      </c>
    </row>
    <row r="20" spans="1:29" ht="18">
      <c r="A20" s="64" t="str">
        <f>CONCATENATE('بيانات أولية وأسماء الطلاب'!A17)</f>
        <v>11</v>
      </c>
      <c r="B20" s="14" t="str">
        <f>CONCATENATE('بيانات أولية وأسماء الطلاب'!B17)</f>
        <v/>
      </c>
      <c r="C20" s="14" t="str">
        <f>CONCATENATE('بيانات أولية وأسماء الطلاب'!C17)</f>
        <v/>
      </c>
      <c r="D20" s="75"/>
      <c r="E20" s="75"/>
      <c r="F20" s="252">
        <f t="shared" si="1"/>
        <v>0</v>
      </c>
      <c r="G20" s="75"/>
      <c r="H20" s="252">
        <f t="shared" si="2"/>
        <v>0</v>
      </c>
      <c r="I20" s="75"/>
      <c r="J20" s="252">
        <f t="shared" si="3"/>
        <v>0</v>
      </c>
      <c r="K20" s="75"/>
      <c r="L20" s="252">
        <f t="shared" si="4"/>
        <v>0</v>
      </c>
      <c r="M20" s="75"/>
      <c r="N20" s="252">
        <f t="shared" si="5"/>
        <v>0</v>
      </c>
      <c r="O20" s="41">
        <f t="shared" si="17"/>
        <v>0</v>
      </c>
      <c r="Q20" s="269">
        <f t="shared" si="6"/>
        <v>0</v>
      </c>
      <c r="R20" s="269">
        <f>IF('بيانات أولية وأسماء الطلاب'!B17&gt;0,1,0)</f>
        <v>0</v>
      </c>
      <c r="S20" s="105" t="str">
        <f t="shared" si="7"/>
        <v>0</v>
      </c>
      <c r="T20" s="270">
        <f t="shared" si="8"/>
        <v>0</v>
      </c>
      <c r="U20" s="105" t="str">
        <f t="shared" si="9"/>
        <v>0</v>
      </c>
      <c r="V20" s="270">
        <f t="shared" si="10"/>
        <v>0</v>
      </c>
      <c r="W20" s="105" t="str">
        <f t="shared" si="11"/>
        <v>0</v>
      </c>
      <c r="X20" s="270">
        <f t="shared" si="12"/>
        <v>0</v>
      </c>
      <c r="Y20" s="105" t="str">
        <f t="shared" si="13"/>
        <v>0</v>
      </c>
      <c r="Z20" s="270">
        <f t="shared" si="14"/>
        <v>0</v>
      </c>
      <c r="AA20" s="105" t="str">
        <f t="shared" si="15"/>
        <v>0</v>
      </c>
      <c r="AB20" s="270">
        <f t="shared" si="16"/>
        <v>0</v>
      </c>
      <c r="AC20" s="269">
        <f t="shared" si="0"/>
        <v>40</v>
      </c>
    </row>
    <row r="21" spans="1:29" ht="18">
      <c r="A21" s="64" t="str">
        <f>CONCATENATE('بيانات أولية وأسماء الطلاب'!A18)</f>
        <v>12</v>
      </c>
      <c r="B21" s="14" t="str">
        <f>CONCATENATE('بيانات أولية وأسماء الطلاب'!B18)</f>
        <v/>
      </c>
      <c r="C21" s="14" t="str">
        <f>CONCATENATE('بيانات أولية وأسماء الطلاب'!C18)</f>
        <v/>
      </c>
      <c r="D21" s="75"/>
      <c r="E21" s="75"/>
      <c r="F21" s="252">
        <f t="shared" si="1"/>
        <v>0</v>
      </c>
      <c r="G21" s="75"/>
      <c r="H21" s="252">
        <f t="shared" si="2"/>
        <v>0</v>
      </c>
      <c r="I21" s="75"/>
      <c r="J21" s="252">
        <f t="shared" si="3"/>
        <v>0</v>
      </c>
      <c r="K21" s="75"/>
      <c r="L21" s="252">
        <f t="shared" si="4"/>
        <v>0</v>
      </c>
      <c r="M21" s="75"/>
      <c r="N21" s="252">
        <f t="shared" si="5"/>
        <v>0</v>
      </c>
      <c r="O21" s="41">
        <f t="shared" si="17"/>
        <v>0</v>
      </c>
      <c r="Q21" s="269">
        <f t="shared" si="6"/>
        <v>0</v>
      </c>
      <c r="R21" s="269">
        <f>IF('بيانات أولية وأسماء الطلاب'!B18&gt;0,1,0)</f>
        <v>0</v>
      </c>
      <c r="S21" s="105" t="str">
        <f t="shared" si="7"/>
        <v>0</v>
      </c>
      <c r="T21" s="270">
        <f t="shared" si="8"/>
        <v>0</v>
      </c>
      <c r="U21" s="105" t="str">
        <f t="shared" si="9"/>
        <v>0</v>
      </c>
      <c r="V21" s="270">
        <f t="shared" si="10"/>
        <v>0</v>
      </c>
      <c r="W21" s="105" t="str">
        <f t="shared" si="11"/>
        <v>0</v>
      </c>
      <c r="X21" s="270">
        <f t="shared" si="12"/>
        <v>0</v>
      </c>
      <c r="Y21" s="105" t="str">
        <f t="shared" si="13"/>
        <v>0</v>
      </c>
      <c r="Z21" s="270">
        <f t="shared" si="14"/>
        <v>0</v>
      </c>
      <c r="AA21" s="105" t="str">
        <f t="shared" si="15"/>
        <v>0</v>
      </c>
      <c r="AB21" s="270">
        <f t="shared" si="16"/>
        <v>0</v>
      </c>
      <c r="AC21" s="269">
        <f t="shared" si="0"/>
        <v>40</v>
      </c>
    </row>
    <row r="22" spans="1:29" ht="18">
      <c r="A22" s="64" t="str">
        <f>CONCATENATE('بيانات أولية وأسماء الطلاب'!A19)</f>
        <v>13</v>
      </c>
      <c r="B22" s="14" t="str">
        <f>CONCATENATE('بيانات أولية وأسماء الطلاب'!B19)</f>
        <v/>
      </c>
      <c r="C22" s="14" t="str">
        <f>CONCATENATE('بيانات أولية وأسماء الطلاب'!C19)</f>
        <v/>
      </c>
      <c r="D22" s="75"/>
      <c r="E22" s="75"/>
      <c r="F22" s="252">
        <f t="shared" si="1"/>
        <v>0</v>
      </c>
      <c r="G22" s="75"/>
      <c r="H22" s="252">
        <f t="shared" si="2"/>
        <v>0</v>
      </c>
      <c r="I22" s="75"/>
      <c r="J22" s="252">
        <f t="shared" si="3"/>
        <v>0</v>
      </c>
      <c r="K22" s="75"/>
      <c r="L22" s="252">
        <f t="shared" si="4"/>
        <v>0</v>
      </c>
      <c r="M22" s="75"/>
      <c r="N22" s="252">
        <f t="shared" si="5"/>
        <v>0</v>
      </c>
      <c r="O22" s="41">
        <f t="shared" si="17"/>
        <v>0</v>
      </c>
      <c r="Q22" s="269">
        <f t="shared" si="6"/>
        <v>0</v>
      </c>
      <c r="R22" s="269">
        <f>IF('بيانات أولية وأسماء الطلاب'!B19&gt;0,1,0)</f>
        <v>0</v>
      </c>
      <c r="S22" s="105" t="str">
        <f t="shared" si="7"/>
        <v>0</v>
      </c>
      <c r="T22" s="270">
        <f t="shared" si="8"/>
        <v>0</v>
      </c>
      <c r="U22" s="105" t="str">
        <f t="shared" si="9"/>
        <v>0</v>
      </c>
      <c r="V22" s="270">
        <f t="shared" si="10"/>
        <v>0</v>
      </c>
      <c r="W22" s="105" t="str">
        <f t="shared" si="11"/>
        <v>0</v>
      </c>
      <c r="X22" s="270">
        <f t="shared" si="12"/>
        <v>0</v>
      </c>
      <c r="Y22" s="105" t="str">
        <f t="shared" si="13"/>
        <v>0</v>
      </c>
      <c r="Z22" s="270">
        <f t="shared" si="14"/>
        <v>0</v>
      </c>
      <c r="AA22" s="105" t="str">
        <f t="shared" si="15"/>
        <v>0</v>
      </c>
      <c r="AB22" s="270">
        <f t="shared" si="16"/>
        <v>0</v>
      </c>
      <c r="AC22" s="269">
        <f t="shared" si="0"/>
        <v>40</v>
      </c>
    </row>
    <row r="23" spans="1:29" ht="18">
      <c r="A23" s="64" t="str">
        <f>CONCATENATE('بيانات أولية وأسماء الطلاب'!A20)</f>
        <v>14</v>
      </c>
      <c r="B23" s="14" t="str">
        <f>CONCATENATE('بيانات أولية وأسماء الطلاب'!B20)</f>
        <v/>
      </c>
      <c r="C23" s="14" t="str">
        <f>CONCATENATE('بيانات أولية وأسماء الطلاب'!C20)</f>
        <v/>
      </c>
      <c r="D23" s="75"/>
      <c r="E23" s="75"/>
      <c r="F23" s="252">
        <f t="shared" si="1"/>
        <v>0</v>
      </c>
      <c r="G23" s="75"/>
      <c r="H23" s="252">
        <f t="shared" si="2"/>
        <v>0</v>
      </c>
      <c r="I23" s="75"/>
      <c r="J23" s="252">
        <f t="shared" si="3"/>
        <v>0</v>
      </c>
      <c r="K23" s="75"/>
      <c r="L23" s="252">
        <f t="shared" si="4"/>
        <v>0</v>
      </c>
      <c r="M23" s="75"/>
      <c r="N23" s="252">
        <f t="shared" si="5"/>
        <v>0</v>
      </c>
      <c r="O23" s="41">
        <f t="shared" si="17"/>
        <v>0</v>
      </c>
      <c r="Q23" s="269">
        <f t="shared" si="6"/>
        <v>0</v>
      </c>
      <c r="R23" s="269">
        <f>IF('بيانات أولية وأسماء الطلاب'!B20&gt;0,1,0)</f>
        <v>0</v>
      </c>
      <c r="S23" s="105" t="str">
        <f t="shared" si="7"/>
        <v>0</v>
      </c>
      <c r="T23" s="270">
        <f t="shared" si="8"/>
        <v>0</v>
      </c>
      <c r="U23" s="105" t="str">
        <f t="shared" si="9"/>
        <v>0</v>
      </c>
      <c r="V23" s="270">
        <f t="shared" si="10"/>
        <v>0</v>
      </c>
      <c r="W23" s="105" t="str">
        <f t="shared" si="11"/>
        <v>0</v>
      </c>
      <c r="X23" s="270">
        <f t="shared" si="12"/>
        <v>0</v>
      </c>
      <c r="Y23" s="105" t="str">
        <f t="shared" si="13"/>
        <v>0</v>
      </c>
      <c r="Z23" s="270">
        <f t="shared" si="14"/>
        <v>0</v>
      </c>
      <c r="AA23" s="105" t="str">
        <f t="shared" si="15"/>
        <v>0</v>
      </c>
      <c r="AB23" s="270">
        <f t="shared" si="16"/>
        <v>0</v>
      </c>
      <c r="AC23" s="269">
        <f t="shared" si="0"/>
        <v>40</v>
      </c>
    </row>
    <row r="24" spans="1:29" ht="18">
      <c r="A24" s="64" t="str">
        <f>CONCATENATE('بيانات أولية وأسماء الطلاب'!A21)</f>
        <v>15</v>
      </c>
      <c r="B24" s="14" t="str">
        <f>CONCATENATE('بيانات أولية وأسماء الطلاب'!B21)</f>
        <v/>
      </c>
      <c r="C24" s="14" t="str">
        <f>CONCATENATE('بيانات أولية وأسماء الطلاب'!C21)</f>
        <v/>
      </c>
      <c r="D24" s="75"/>
      <c r="E24" s="75"/>
      <c r="F24" s="252">
        <f t="shared" si="1"/>
        <v>0</v>
      </c>
      <c r="G24" s="75"/>
      <c r="H24" s="252">
        <f t="shared" si="2"/>
        <v>0</v>
      </c>
      <c r="I24" s="75"/>
      <c r="J24" s="252">
        <f t="shared" si="3"/>
        <v>0</v>
      </c>
      <c r="K24" s="75"/>
      <c r="L24" s="252">
        <f t="shared" si="4"/>
        <v>0</v>
      </c>
      <c r="M24" s="75"/>
      <c r="N24" s="252">
        <f t="shared" si="5"/>
        <v>0</v>
      </c>
      <c r="O24" s="41">
        <f t="shared" si="17"/>
        <v>0</v>
      </c>
      <c r="Q24" s="269">
        <f t="shared" si="6"/>
        <v>0</v>
      </c>
      <c r="R24" s="269">
        <f>IF('بيانات أولية وأسماء الطلاب'!B21&gt;0,1,0)</f>
        <v>0</v>
      </c>
      <c r="S24" s="105" t="str">
        <f t="shared" si="7"/>
        <v>0</v>
      </c>
      <c r="T24" s="270">
        <f t="shared" si="8"/>
        <v>0</v>
      </c>
      <c r="U24" s="105" t="str">
        <f t="shared" si="9"/>
        <v>0</v>
      </c>
      <c r="V24" s="270">
        <f t="shared" si="10"/>
        <v>0</v>
      </c>
      <c r="W24" s="105" t="str">
        <f t="shared" si="11"/>
        <v>0</v>
      </c>
      <c r="X24" s="270">
        <f t="shared" si="12"/>
        <v>0</v>
      </c>
      <c r="Y24" s="105" t="str">
        <f t="shared" si="13"/>
        <v>0</v>
      </c>
      <c r="Z24" s="270">
        <f t="shared" si="14"/>
        <v>0</v>
      </c>
      <c r="AA24" s="105" t="str">
        <f t="shared" si="15"/>
        <v>0</v>
      </c>
      <c r="AB24" s="270">
        <f t="shared" si="16"/>
        <v>0</v>
      </c>
      <c r="AC24" s="269">
        <f t="shared" si="0"/>
        <v>40</v>
      </c>
    </row>
    <row r="25" spans="1:29" ht="18">
      <c r="A25" s="64" t="str">
        <f>CONCATENATE('بيانات أولية وأسماء الطلاب'!A22)</f>
        <v>16</v>
      </c>
      <c r="B25" s="14" t="str">
        <f>CONCATENATE('بيانات أولية وأسماء الطلاب'!B22)</f>
        <v/>
      </c>
      <c r="C25" s="14" t="str">
        <f>CONCATENATE('بيانات أولية وأسماء الطلاب'!C22)</f>
        <v/>
      </c>
      <c r="D25" s="75"/>
      <c r="E25" s="75"/>
      <c r="F25" s="252">
        <f t="shared" si="1"/>
        <v>0</v>
      </c>
      <c r="G25" s="75"/>
      <c r="H25" s="252">
        <f t="shared" si="2"/>
        <v>0</v>
      </c>
      <c r="I25" s="75"/>
      <c r="J25" s="252">
        <f t="shared" si="3"/>
        <v>0</v>
      </c>
      <c r="K25" s="75"/>
      <c r="L25" s="252">
        <f t="shared" si="4"/>
        <v>0</v>
      </c>
      <c r="M25" s="75"/>
      <c r="N25" s="252">
        <f t="shared" si="5"/>
        <v>0</v>
      </c>
      <c r="O25" s="41">
        <f t="shared" si="17"/>
        <v>0</v>
      </c>
      <c r="Q25" s="269">
        <f t="shared" si="6"/>
        <v>0</v>
      </c>
      <c r="R25" s="269">
        <f>IF('بيانات أولية وأسماء الطلاب'!B22&gt;0,1,0)</f>
        <v>0</v>
      </c>
      <c r="S25" s="105" t="str">
        <f t="shared" si="7"/>
        <v>0</v>
      </c>
      <c r="T25" s="270">
        <f t="shared" si="8"/>
        <v>0</v>
      </c>
      <c r="U25" s="105" t="str">
        <f t="shared" si="9"/>
        <v>0</v>
      </c>
      <c r="V25" s="270">
        <f t="shared" si="10"/>
        <v>0</v>
      </c>
      <c r="W25" s="105" t="str">
        <f t="shared" si="11"/>
        <v>0</v>
      </c>
      <c r="X25" s="270">
        <f t="shared" si="12"/>
        <v>0</v>
      </c>
      <c r="Y25" s="105" t="str">
        <f t="shared" si="13"/>
        <v>0</v>
      </c>
      <c r="Z25" s="270">
        <f t="shared" si="14"/>
        <v>0</v>
      </c>
      <c r="AA25" s="105" t="str">
        <f t="shared" si="15"/>
        <v>0</v>
      </c>
      <c r="AB25" s="270">
        <f t="shared" si="16"/>
        <v>0</v>
      </c>
      <c r="AC25" s="269">
        <f t="shared" si="0"/>
        <v>40</v>
      </c>
    </row>
    <row r="26" spans="1:29" ht="18">
      <c r="A26" s="64" t="str">
        <f>CONCATENATE('بيانات أولية وأسماء الطلاب'!A23)</f>
        <v>17</v>
      </c>
      <c r="B26" s="14" t="str">
        <f>CONCATENATE('بيانات أولية وأسماء الطلاب'!B23)</f>
        <v/>
      </c>
      <c r="C26" s="14" t="str">
        <f>CONCATENATE('بيانات أولية وأسماء الطلاب'!C23)</f>
        <v/>
      </c>
      <c r="D26" s="75"/>
      <c r="E26" s="75"/>
      <c r="F26" s="252">
        <f t="shared" si="1"/>
        <v>0</v>
      </c>
      <c r="G26" s="75"/>
      <c r="H26" s="252">
        <f t="shared" si="2"/>
        <v>0</v>
      </c>
      <c r="I26" s="75"/>
      <c r="J26" s="252">
        <f t="shared" si="3"/>
        <v>0</v>
      </c>
      <c r="K26" s="75"/>
      <c r="L26" s="252">
        <f t="shared" si="4"/>
        <v>0</v>
      </c>
      <c r="M26" s="75"/>
      <c r="N26" s="252">
        <f t="shared" si="5"/>
        <v>0</v>
      </c>
      <c r="O26" s="41">
        <f t="shared" si="17"/>
        <v>0</v>
      </c>
      <c r="Q26" s="269">
        <f t="shared" si="6"/>
        <v>0</v>
      </c>
      <c r="R26" s="269">
        <f>IF('بيانات أولية وأسماء الطلاب'!B23&gt;0,1,0)</f>
        <v>0</v>
      </c>
      <c r="S26" s="105" t="str">
        <f t="shared" si="7"/>
        <v>0</v>
      </c>
      <c r="T26" s="270">
        <f t="shared" si="8"/>
        <v>0</v>
      </c>
      <c r="U26" s="105" t="str">
        <f t="shared" si="9"/>
        <v>0</v>
      </c>
      <c r="V26" s="270">
        <f t="shared" si="10"/>
        <v>0</v>
      </c>
      <c r="W26" s="105" t="str">
        <f t="shared" si="11"/>
        <v>0</v>
      </c>
      <c r="X26" s="270">
        <f t="shared" si="12"/>
        <v>0</v>
      </c>
      <c r="Y26" s="105" t="str">
        <f t="shared" si="13"/>
        <v>0</v>
      </c>
      <c r="Z26" s="270">
        <f t="shared" si="14"/>
        <v>0</v>
      </c>
      <c r="AA26" s="105" t="str">
        <f t="shared" si="15"/>
        <v>0</v>
      </c>
      <c r="AB26" s="270">
        <f t="shared" si="16"/>
        <v>0</v>
      </c>
      <c r="AC26" s="269">
        <f t="shared" si="0"/>
        <v>40</v>
      </c>
    </row>
    <row r="27" spans="1:29" ht="18">
      <c r="A27" s="64" t="str">
        <f>CONCATENATE('بيانات أولية وأسماء الطلاب'!A24)</f>
        <v>18</v>
      </c>
      <c r="B27" s="14" t="str">
        <f>CONCATENATE('بيانات أولية وأسماء الطلاب'!B24)</f>
        <v/>
      </c>
      <c r="C27" s="14" t="str">
        <f>CONCATENATE('بيانات أولية وأسماء الطلاب'!C24)</f>
        <v/>
      </c>
      <c r="D27" s="75"/>
      <c r="E27" s="75"/>
      <c r="F27" s="252">
        <f t="shared" si="1"/>
        <v>0</v>
      </c>
      <c r="G27" s="75"/>
      <c r="H27" s="252">
        <f t="shared" si="2"/>
        <v>0</v>
      </c>
      <c r="I27" s="75"/>
      <c r="J27" s="252">
        <f t="shared" si="3"/>
        <v>0</v>
      </c>
      <c r="K27" s="75"/>
      <c r="L27" s="252">
        <f t="shared" si="4"/>
        <v>0</v>
      </c>
      <c r="M27" s="75"/>
      <c r="N27" s="252">
        <f t="shared" si="5"/>
        <v>0</v>
      </c>
      <c r="O27" s="41">
        <f t="shared" si="17"/>
        <v>0</v>
      </c>
      <c r="Q27" s="269">
        <f t="shared" si="6"/>
        <v>0</v>
      </c>
      <c r="R27" s="269">
        <f>IF('بيانات أولية وأسماء الطلاب'!B24&gt;0,1,0)</f>
        <v>0</v>
      </c>
      <c r="S27" s="105" t="str">
        <f t="shared" si="7"/>
        <v>0</v>
      </c>
      <c r="T27" s="270">
        <f t="shared" si="8"/>
        <v>0</v>
      </c>
      <c r="U27" s="105" t="str">
        <f t="shared" si="9"/>
        <v>0</v>
      </c>
      <c r="V27" s="270">
        <f t="shared" si="10"/>
        <v>0</v>
      </c>
      <c r="W27" s="105" t="str">
        <f t="shared" si="11"/>
        <v>0</v>
      </c>
      <c r="X27" s="270">
        <f t="shared" si="12"/>
        <v>0</v>
      </c>
      <c r="Y27" s="105" t="str">
        <f t="shared" si="13"/>
        <v>0</v>
      </c>
      <c r="Z27" s="270">
        <f t="shared" si="14"/>
        <v>0</v>
      </c>
      <c r="AA27" s="105" t="str">
        <f t="shared" si="15"/>
        <v>0</v>
      </c>
      <c r="AB27" s="270">
        <f t="shared" si="16"/>
        <v>0</v>
      </c>
      <c r="AC27" s="269">
        <f t="shared" si="0"/>
        <v>40</v>
      </c>
    </row>
    <row r="28" spans="1:29" ht="18">
      <c r="A28" s="64" t="str">
        <f>CONCATENATE('بيانات أولية وأسماء الطلاب'!A25)</f>
        <v>19</v>
      </c>
      <c r="B28" s="14" t="str">
        <f>CONCATENATE('بيانات أولية وأسماء الطلاب'!B25)</f>
        <v/>
      </c>
      <c r="C28" s="14" t="str">
        <f>CONCATENATE('بيانات أولية وأسماء الطلاب'!C25)</f>
        <v/>
      </c>
      <c r="D28" s="75"/>
      <c r="E28" s="75"/>
      <c r="F28" s="252">
        <f t="shared" si="1"/>
        <v>0</v>
      </c>
      <c r="G28" s="75"/>
      <c r="H28" s="252">
        <f t="shared" si="2"/>
        <v>0</v>
      </c>
      <c r="I28" s="75"/>
      <c r="J28" s="252">
        <f t="shared" si="3"/>
        <v>0</v>
      </c>
      <c r="K28" s="75"/>
      <c r="L28" s="252">
        <f t="shared" si="4"/>
        <v>0</v>
      </c>
      <c r="M28" s="75"/>
      <c r="N28" s="252">
        <f t="shared" si="5"/>
        <v>0</v>
      </c>
      <c r="O28" s="41">
        <f t="shared" si="17"/>
        <v>0</v>
      </c>
      <c r="Q28" s="269">
        <f t="shared" si="6"/>
        <v>0</v>
      </c>
      <c r="R28" s="269">
        <f>IF('بيانات أولية وأسماء الطلاب'!B25&gt;0,1,0)</f>
        <v>0</v>
      </c>
      <c r="S28" s="105" t="str">
        <f t="shared" si="7"/>
        <v>0</v>
      </c>
      <c r="T28" s="270">
        <f t="shared" si="8"/>
        <v>0</v>
      </c>
      <c r="U28" s="105" t="str">
        <f t="shared" si="9"/>
        <v>0</v>
      </c>
      <c r="V28" s="270">
        <f t="shared" si="10"/>
        <v>0</v>
      </c>
      <c r="W28" s="105" t="str">
        <f t="shared" si="11"/>
        <v>0</v>
      </c>
      <c r="X28" s="270">
        <f t="shared" si="12"/>
        <v>0</v>
      </c>
      <c r="Y28" s="105" t="str">
        <f t="shared" si="13"/>
        <v>0</v>
      </c>
      <c r="Z28" s="270">
        <f t="shared" si="14"/>
        <v>0</v>
      </c>
      <c r="AA28" s="105" t="str">
        <f t="shared" si="15"/>
        <v>0</v>
      </c>
      <c r="AB28" s="270">
        <f t="shared" si="16"/>
        <v>0</v>
      </c>
      <c r="AC28" s="269">
        <f t="shared" si="0"/>
        <v>40</v>
      </c>
    </row>
    <row r="29" spans="1:29" ht="18">
      <c r="A29" s="64" t="str">
        <f>CONCATENATE('بيانات أولية وأسماء الطلاب'!A26)</f>
        <v>20</v>
      </c>
      <c r="B29" s="14" t="str">
        <f>CONCATENATE('بيانات أولية وأسماء الطلاب'!B26)</f>
        <v/>
      </c>
      <c r="C29" s="14" t="str">
        <f>CONCATENATE('بيانات أولية وأسماء الطلاب'!C26)</f>
        <v/>
      </c>
      <c r="D29" s="75"/>
      <c r="E29" s="75"/>
      <c r="F29" s="252">
        <f t="shared" si="1"/>
        <v>0</v>
      </c>
      <c r="G29" s="75"/>
      <c r="H29" s="252">
        <f t="shared" si="2"/>
        <v>0</v>
      </c>
      <c r="I29" s="75"/>
      <c r="J29" s="252">
        <f t="shared" si="3"/>
        <v>0</v>
      </c>
      <c r="K29" s="75"/>
      <c r="L29" s="252">
        <f t="shared" si="4"/>
        <v>0</v>
      </c>
      <c r="M29" s="75"/>
      <c r="N29" s="252">
        <f t="shared" si="5"/>
        <v>0</v>
      </c>
      <c r="O29" s="41">
        <f t="shared" si="17"/>
        <v>0</v>
      </c>
      <c r="Q29" s="269">
        <f t="shared" si="6"/>
        <v>0</v>
      </c>
      <c r="R29" s="269">
        <f>IF('بيانات أولية وأسماء الطلاب'!B26&gt;0,1,0)</f>
        <v>0</v>
      </c>
      <c r="S29" s="105" t="str">
        <f t="shared" si="7"/>
        <v>0</v>
      </c>
      <c r="T29" s="270">
        <f t="shared" si="8"/>
        <v>0</v>
      </c>
      <c r="U29" s="105" t="str">
        <f t="shared" si="9"/>
        <v>0</v>
      </c>
      <c r="V29" s="270">
        <f t="shared" si="10"/>
        <v>0</v>
      </c>
      <c r="W29" s="105" t="str">
        <f t="shared" si="11"/>
        <v>0</v>
      </c>
      <c r="X29" s="270">
        <f t="shared" si="12"/>
        <v>0</v>
      </c>
      <c r="Y29" s="105" t="str">
        <f t="shared" si="13"/>
        <v>0</v>
      </c>
      <c r="Z29" s="270">
        <f t="shared" si="14"/>
        <v>0</v>
      </c>
      <c r="AA29" s="105" t="str">
        <f t="shared" si="15"/>
        <v>0</v>
      </c>
      <c r="AB29" s="270">
        <f t="shared" si="16"/>
        <v>0</v>
      </c>
      <c r="AC29" s="269">
        <f t="shared" si="0"/>
        <v>40</v>
      </c>
    </row>
    <row r="30" spans="1:29" ht="18">
      <c r="A30" s="64" t="str">
        <f>CONCATENATE('بيانات أولية وأسماء الطلاب'!A27)</f>
        <v>21</v>
      </c>
      <c r="B30" s="14" t="str">
        <f>CONCATENATE('بيانات أولية وأسماء الطلاب'!B27)</f>
        <v/>
      </c>
      <c r="C30" s="14" t="str">
        <f>CONCATENATE('بيانات أولية وأسماء الطلاب'!C27)</f>
        <v/>
      </c>
      <c r="D30" s="75"/>
      <c r="E30" s="75"/>
      <c r="F30" s="252">
        <f t="shared" si="1"/>
        <v>0</v>
      </c>
      <c r="G30" s="75"/>
      <c r="H30" s="252">
        <f t="shared" si="2"/>
        <v>0</v>
      </c>
      <c r="I30" s="75"/>
      <c r="J30" s="252">
        <f t="shared" si="3"/>
        <v>0</v>
      </c>
      <c r="K30" s="75"/>
      <c r="L30" s="252">
        <f t="shared" si="4"/>
        <v>0</v>
      </c>
      <c r="M30" s="75"/>
      <c r="N30" s="252">
        <f t="shared" si="5"/>
        <v>0</v>
      </c>
      <c r="O30" s="41">
        <f t="shared" si="17"/>
        <v>0</v>
      </c>
      <c r="Q30" s="269">
        <f t="shared" si="6"/>
        <v>0</v>
      </c>
      <c r="R30" s="269">
        <f>IF('بيانات أولية وأسماء الطلاب'!B27&gt;0,1,0)</f>
        <v>0</v>
      </c>
      <c r="S30" s="105" t="str">
        <f t="shared" si="7"/>
        <v>0</v>
      </c>
      <c r="T30" s="270">
        <f t="shared" si="8"/>
        <v>0</v>
      </c>
      <c r="U30" s="105" t="str">
        <f t="shared" si="9"/>
        <v>0</v>
      </c>
      <c r="V30" s="270">
        <f t="shared" si="10"/>
        <v>0</v>
      </c>
      <c r="W30" s="105" t="str">
        <f t="shared" si="11"/>
        <v>0</v>
      </c>
      <c r="X30" s="270">
        <f t="shared" si="12"/>
        <v>0</v>
      </c>
      <c r="Y30" s="105" t="str">
        <f t="shared" si="13"/>
        <v>0</v>
      </c>
      <c r="Z30" s="270">
        <f t="shared" si="14"/>
        <v>0</v>
      </c>
      <c r="AA30" s="105" t="str">
        <f t="shared" si="15"/>
        <v>0</v>
      </c>
      <c r="AB30" s="270">
        <f t="shared" si="16"/>
        <v>0</v>
      </c>
      <c r="AC30" s="269">
        <f t="shared" si="0"/>
        <v>40</v>
      </c>
    </row>
    <row r="31" spans="1:29" ht="18">
      <c r="A31" s="64" t="str">
        <f>CONCATENATE('بيانات أولية وأسماء الطلاب'!A28)</f>
        <v>22</v>
      </c>
      <c r="B31" s="14" t="str">
        <f>CONCATENATE('بيانات أولية وأسماء الطلاب'!B28)</f>
        <v/>
      </c>
      <c r="C31" s="14" t="str">
        <f>CONCATENATE('بيانات أولية وأسماء الطلاب'!C28)</f>
        <v/>
      </c>
      <c r="D31" s="75"/>
      <c r="E31" s="75"/>
      <c r="F31" s="252">
        <f t="shared" si="1"/>
        <v>0</v>
      </c>
      <c r="G31" s="75"/>
      <c r="H31" s="252">
        <f t="shared" si="2"/>
        <v>0</v>
      </c>
      <c r="I31" s="75"/>
      <c r="J31" s="252">
        <f t="shared" si="3"/>
        <v>0</v>
      </c>
      <c r="K31" s="75"/>
      <c r="L31" s="252">
        <f t="shared" si="4"/>
        <v>0</v>
      </c>
      <c r="M31" s="75"/>
      <c r="N31" s="252">
        <f t="shared" si="5"/>
        <v>0</v>
      </c>
      <c r="O31" s="41">
        <f t="shared" si="17"/>
        <v>0</v>
      </c>
      <c r="Q31" s="269">
        <f t="shared" si="6"/>
        <v>0</v>
      </c>
      <c r="R31" s="269">
        <f>IF('بيانات أولية وأسماء الطلاب'!B28&gt;0,1,0)</f>
        <v>0</v>
      </c>
      <c r="S31" s="105" t="str">
        <f t="shared" si="7"/>
        <v>0</v>
      </c>
      <c r="T31" s="270">
        <f t="shared" si="8"/>
        <v>0</v>
      </c>
      <c r="U31" s="105" t="str">
        <f t="shared" si="9"/>
        <v>0</v>
      </c>
      <c r="V31" s="270">
        <f t="shared" si="10"/>
        <v>0</v>
      </c>
      <c r="W31" s="105" t="str">
        <f t="shared" si="11"/>
        <v>0</v>
      </c>
      <c r="X31" s="270">
        <f t="shared" si="12"/>
        <v>0</v>
      </c>
      <c r="Y31" s="105" t="str">
        <f t="shared" si="13"/>
        <v>0</v>
      </c>
      <c r="Z31" s="270">
        <f t="shared" si="14"/>
        <v>0</v>
      </c>
      <c r="AA31" s="105" t="str">
        <f t="shared" si="15"/>
        <v>0</v>
      </c>
      <c r="AB31" s="270">
        <f t="shared" si="16"/>
        <v>0</v>
      </c>
      <c r="AC31" s="269">
        <f t="shared" si="0"/>
        <v>40</v>
      </c>
    </row>
    <row r="32" spans="1:29" ht="18">
      <c r="A32" s="64" t="str">
        <f>CONCATENATE('بيانات أولية وأسماء الطلاب'!A29)</f>
        <v>23</v>
      </c>
      <c r="B32" s="14" t="str">
        <f>CONCATENATE('بيانات أولية وأسماء الطلاب'!B29)</f>
        <v/>
      </c>
      <c r="C32" s="14" t="str">
        <f>CONCATENATE('بيانات أولية وأسماء الطلاب'!C29)</f>
        <v/>
      </c>
      <c r="D32" s="75"/>
      <c r="E32" s="75"/>
      <c r="F32" s="252">
        <f t="shared" si="1"/>
        <v>0</v>
      </c>
      <c r="G32" s="75"/>
      <c r="H32" s="252">
        <f t="shared" si="2"/>
        <v>0</v>
      </c>
      <c r="I32" s="75"/>
      <c r="J32" s="252">
        <f t="shared" si="3"/>
        <v>0</v>
      </c>
      <c r="K32" s="75"/>
      <c r="L32" s="252">
        <f t="shared" si="4"/>
        <v>0</v>
      </c>
      <c r="M32" s="75"/>
      <c r="N32" s="252">
        <f t="shared" si="5"/>
        <v>0</v>
      </c>
      <c r="O32" s="41">
        <f t="shared" si="17"/>
        <v>0</v>
      </c>
      <c r="Q32" s="269">
        <f t="shared" si="6"/>
        <v>0</v>
      </c>
      <c r="R32" s="269">
        <f>IF('بيانات أولية وأسماء الطلاب'!B29&gt;0,1,0)</f>
        <v>0</v>
      </c>
      <c r="S32" s="105" t="str">
        <f t="shared" si="7"/>
        <v>0</v>
      </c>
      <c r="T32" s="270">
        <f t="shared" si="8"/>
        <v>0</v>
      </c>
      <c r="U32" s="105" t="str">
        <f t="shared" si="9"/>
        <v>0</v>
      </c>
      <c r="V32" s="270">
        <f t="shared" si="10"/>
        <v>0</v>
      </c>
      <c r="W32" s="105" t="str">
        <f t="shared" si="11"/>
        <v>0</v>
      </c>
      <c r="X32" s="270">
        <f t="shared" si="12"/>
        <v>0</v>
      </c>
      <c r="Y32" s="105" t="str">
        <f t="shared" si="13"/>
        <v>0</v>
      </c>
      <c r="Z32" s="270">
        <f t="shared" si="14"/>
        <v>0</v>
      </c>
      <c r="AA32" s="105" t="str">
        <f t="shared" si="15"/>
        <v>0</v>
      </c>
      <c r="AB32" s="270">
        <f t="shared" si="16"/>
        <v>0</v>
      </c>
      <c r="AC32" s="269">
        <f t="shared" si="0"/>
        <v>40</v>
      </c>
    </row>
    <row r="33" spans="1:29" ht="18">
      <c r="A33" s="64" t="str">
        <f>CONCATENATE('بيانات أولية وأسماء الطلاب'!A30)</f>
        <v>24</v>
      </c>
      <c r="B33" s="14" t="str">
        <f>CONCATENATE('بيانات أولية وأسماء الطلاب'!B30)</f>
        <v/>
      </c>
      <c r="C33" s="14" t="str">
        <f>CONCATENATE('بيانات أولية وأسماء الطلاب'!C30)</f>
        <v/>
      </c>
      <c r="D33" s="75"/>
      <c r="E33" s="75"/>
      <c r="F33" s="252">
        <f t="shared" si="1"/>
        <v>0</v>
      </c>
      <c r="G33" s="75"/>
      <c r="H33" s="252">
        <f t="shared" si="2"/>
        <v>0</v>
      </c>
      <c r="I33" s="75"/>
      <c r="J33" s="252">
        <f t="shared" si="3"/>
        <v>0</v>
      </c>
      <c r="K33" s="75"/>
      <c r="L33" s="252">
        <f t="shared" si="4"/>
        <v>0</v>
      </c>
      <c r="M33" s="75"/>
      <c r="N33" s="252">
        <f t="shared" si="5"/>
        <v>0</v>
      </c>
      <c r="O33" s="41">
        <f t="shared" si="17"/>
        <v>0</v>
      </c>
      <c r="Q33" s="269">
        <f t="shared" si="6"/>
        <v>0</v>
      </c>
      <c r="R33" s="269">
        <f>IF('بيانات أولية وأسماء الطلاب'!B30&gt;0,1,0)</f>
        <v>0</v>
      </c>
      <c r="S33" s="105" t="str">
        <f t="shared" si="7"/>
        <v>0</v>
      </c>
      <c r="T33" s="270">
        <f t="shared" si="8"/>
        <v>0</v>
      </c>
      <c r="U33" s="105" t="str">
        <f t="shared" si="9"/>
        <v>0</v>
      </c>
      <c r="V33" s="270">
        <f t="shared" si="10"/>
        <v>0</v>
      </c>
      <c r="W33" s="105" t="str">
        <f t="shared" si="11"/>
        <v>0</v>
      </c>
      <c r="X33" s="270">
        <f t="shared" si="12"/>
        <v>0</v>
      </c>
      <c r="Y33" s="105" t="str">
        <f t="shared" si="13"/>
        <v>0</v>
      </c>
      <c r="Z33" s="270">
        <f t="shared" si="14"/>
        <v>0</v>
      </c>
      <c r="AA33" s="105" t="str">
        <f t="shared" si="15"/>
        <v>0</v>
      </c>
      <c r="AB33" s="270">
        <f t="shared" si="16"/>
        <v>0</v>
      </c>
      <c r="AC33" s="269">
        <f t="shared" si="0"/>
        <v>40</v>
      </c>
    </row>
    <row r="34" spans="1:29" ht="18">
      <c r="A34" s="64" t="str">
        <f>CONCATENATE('بيانات أولية وأسماء الطلاب'!A31)</f>
        <v>25</v>
      </c>
      <c r="B34" s="14" t="str">
        <f>CONCATENATE('بيانات أولية وأسماء الطلاب'!B31)</f>
        <v/>
      </c>
      <c r="C34" s="14" t="str">
        <f>CONCATENATE('بيانات أولية وأسماء الطلاب'!C31)</f>
        <v/>
      </c>
      <c r="D34" s="75"/>
      <c r="E34" s="75"/>
      <c r="F34" s="252">
        <f t="shared" si="1"/>
        <v>0</v>
      </c>
      <c r="G34" s="75"/>
      <c r="H34" s="252">
        <f t="shared" si="2"/>
        <v>0</v>
      </c>
      <c r="I34" s="75"/>
      <c r="J34" s="252">
        <f t="shared" si="3"/>
        <v>0</v>
      </c>
      <c r="K34" s="75"/>
      <c r="L34" s="252">
        <f t="shared" si="4"/>
        <v>0</v>
      </c>
      <c r="M34" s="75"/>
      <c r="N34" s="252">
        <f t="shared" si="5"/>
        <v>0</v>
      </c>
      <c r="O34" s="41">
        <f t="shared" si="17"/>
        <v>0</v>
      </c>
      <c r="Q34" s="269">
        <f t="shared" si="6"/>
        <v>0</v>
      </c>
      <c r="R34" s="269">
        <f>IF('بيانات أولية وأسماء الطلاب'!B31&gt;0,1,0)</f>
        <v>0</v>
      </c>
      <c r="S34" s="105" t="str">
        <f t="shared" si="7"/>
        <v>0</v>
      </c>
      <c r="T34" s="270">
        <f t="shared" si="8"/>
        <v>0</v>
      </c>
      <c r="U34" s="105" t="str">
        <f t="shared" si="9"/>
        <v>0</v>
      </c>
      <c r="V34" s="270">
        <f t="shared" si="10"/>
        <v>0</v>
      </c>
      <c r="W34" s="105" t="str">
        <f t="shared" si="11"/>
        <v>0</v>
      </c>
      <c r="X34" s="270">
        <f t="shared" si="12"/>
        <v>0</v>
      </c>
      <c r="Y34" s="105" t="str">
        <f t="shared" si="13"/>
        <v>0</v>
      </c>
      <c r="Z34" s="270">
        <f t="shared" si="14"/>
        <v>0</v>
      </c>
      <c r="AA34" s="105" t="str">
        <f t="shared" si="15"/>
        <v>0</v>
      </c>
      <c r="AB34" s="270">
        <f t="shared" si="16"/>
        <v>0</v>
      </c>
      <c r="AC34" s="269">
        <f t="shared" si="0"/>
        <v>40</v>
      </c>
    </row>
    <row r="35" spans="1:29" ht="18">
      <c r="A35" s="64" t="str">
        <f>CONCATENATE('بيانات أولية وأسماء الطلاب'!A32)</f>
        <v>26</v>
      </c>
      <c r="B35" s="14" t="str">
        <f>CONCATENATE('بيانات أولية وأسماء الطلاب'!B32)</f>
        <v/>
      </c>
      <c r="C35" s="14" t="str">
        <f>CONCATENATE('بيانات أولية وأسماء الطلاب'!C32)</f>
        <v/>
      </c>
      <c r="D35" s="75"/>
      <c r="E35" s="75"/>
      <c r="F35" s="252">
        <f t="shared" si="1"/>
        <v>0</v>
      </c>
      <c r="G35" s="75"/>
      <c r="H35" s="252">
        <f t="shared" si="2"/>
        <v>0</v>
      </c>
      <c r="I35" s="75"/>
      <c r="J35" s="252">
        <f t="shared" si="3"/>
        <v>0</v>
      </c>
      <c r="K35" s="75"/>
      <c r="L35" s="252">
        <f t="shared" si="4"/>
        <v>0</v>
      </c>
      <c r="M35" s="75"/>
      <c r="N35" s="252">
        <f t="shared" si="5"/>
        <v>0</v>
      </c>
      <c r="O35" s="41">
        <f t="shared" si="17"/>
        <v>0</v>
      </c>
      <c r="Q35" s="269">
        <f t="shared" si="6"/>
        <v>0</v>
      </c>
      <c r="R35" s="269">
        <f>IF('بيانات أولية وأسماء الطلاب'!B32&gt;0,1,0)</f>
        <v>0</v>
      </c>
      <c r="S35" s="105" t="str">
        <f t="shared" si="7"/>
        <v>0</v>
      </c>
      <c r="T35" s="270">
        <f t="shared" si="8"/>
        <v>0</v>
      </c>
      <c r="U35" s="105" t="str">
        <f t="shared" si="9"/>
        <v>0</v>
      </c>
      <c r="V35" s="270">
        <f t="shared" si="10"/>
        <v>0</v>
      </c>
      <c r="W35" s="105" t="str">
        <f t="shared" si="11"/>
        <v>0</v>
      </c>
      <c r="X35" s="270">
        <f t="shared" si="12"/>
        <v>0</v>
      </c>
      <c r="Y35" s="105" t="str">
        <f t="shared" si="13"/>
        <v>0</v>
      </c>
      <c r="Z35" s="270">
        <f t="shared" si="14"/>
        <v>0</v>
      </c>
      <c r="AA35" s="105" t="str">
        <f t="shared" si="15"/>
        <v>0</v>
      </c>
      <c r="AB35" s="270">
        <f t="shared" si="16"/>
        <v>0</v>
      </c>
      <c r="AC35" s="269">
        <f t="shared" si="0"/>
        <v>40</v>
      </c>
    </row>
    <row r="36" spans="1:29" ht="18">
      <c r="A36" s="64" t="str">
        <f>CONCATENATE('بيانات أولية وأسماء الطلاب'!A33)</f>
        <v>27</v>
      </c>
      <c r="B36" s="14" t="str">
        <f>CONCATENATE('بيانات أولية وأسماء الطلاب'!B33)</f>
        <v/>
      </c>
      <c r="C36" s="14" t="str">
        <f>CONCATENATE('بيانات أولية وأسماء الطلاب'!C33)</f>
        <v/>
      </c>
      <c r="D36" s="75"/>
      <c r="E36" s="75"/>
      <c r="F36" s="252">
        <f t="shared" si="1"/>
        <v>0</v>
      </c>
      <c r="G36" s="75"/>
      <c r="H36" s="252">
        <f t="shared" si="2"/>
        <v>0</v>
      </c>
      <c r="I36" s="75"/>
      <c r="J36" s="252">
        <f t="shared" si="3"/>
        <v>0</v>
      </c>
      <c r="K36" s="75"/>
      <c r="L36" s="252">
        <f t="shared" si="4"/>
        <v>0</v>
      </c>
      <c r="M36" s="75"/>
      <c r="N36" s="252">
        <f t="shared" si="5"/>
        <v>0</v>
      </c>
      <c r="O36" s="41">
        <f t="shared" si="17"/>
        <v>0</v>
      </c>
      <c r="Q36" s="269">
        <f t="shared" si="6"/>
        <v>0</v>
      </c>
      <c r="R36" s="269">
        <f>IF('بيانات أولية وأسماء الطلاب'!B33&gt;0,1,0)</f>
        <v>0</v>
      </c>
      <c r="S36" s="105" t="str">
        <f t="shared" si="7"/>
        <v>0</v>
      </c>
      <c r="T36" s="270">
        <f t="shared" si="8"/>
        <v>0</v>
      </c>
      <c r="U36" s="105" t="str">
        <f t="shared" si="9"/>
        <v>0</v>
      </c>
      <c r="V36" s="270">
        <f t="shared" si="10"/>
        <v>0</v>
      </c>
      <c r="W36" s="105" t="str">
        <f t="shared" si="11"/>
        <v>0</v>
      </c>
      <c r="X36" s="270">
        <f t="shared" si="12"/>
        <v>0</v>
      </c>
      <c r="Y36" s="105" t="str">
        <f t="shared" si="13"/>
        <v>0</v>
      </c>
      <c r="Z36" s="270">
        <f t="shared" si="14"/>
        <v>0</v>
      </c>
      <c r="AA36" s="105" t="str">
        <f t="shared" si="15"/>
        <v>0</v>
      </c>
      <c r="AB36" s="270">
        <f t="shared" si="16"/>
        <v>0</v>
      </c>
      <c r="AC36" s="269">
        <f t="shared" si="0"/>
        <v>40</v>
      </c>
    </row>
    <row r="37" spans="1:29" ht="18">
      <c r="A37" s="64" t="str">
        <f>CONCATENATE('بيانات أولية وأسماء الطلاب'!A34)</f>
        <v>28</v>
      </c>
      <c r="B37" s="14" t="str">
        <f>CONCATENATE('بيانات أولية وأسماء الطلاب'!B34)</f>
        <v/>
      </c>
      <c r="C37" s="14" t="str">
        <f>CONCATENATE('بيانات أولية وأسماء الطلاب'!C34)</f>
        <v/>
      </c>
      <c r="D37" s="75"/>
      <c r="E37" s="75"/>
      <c r="F37" s="252">
        <f t="shared" si="1"/>
        <v>0</v>
      </c>
      <c r="G37" s="75"/>
      <c r="H37" s="252">
        <f t="shared" si="2"/>
        <v>0</v>
      </c>
      <c r="I37" s="75"/>
      <c r="J37" s="252">
        <f t="shared" si="3"/>
        <v>0</v>
      </c>
      <c r="K37" s="75"/>
      <c r="L37" s="252">
        <f t="shared" si="4"/>
        <v>0</v>
      </c>
      <c r="M37" s="75"/>
      <c r="N37" s="252">
        <f t="shared" si="5"/>
        <v>0</v>
      </c>
      <c r="O37" s="41">
        <f t="shared" si="17"/>
        <v>0</v>
      </c>
      <c r="Q37" s="269">
        <f t="shared" si="6"/>
        <v>0</v>
      </c>
      <c r="R37" s="269">
        <f>IF('بيانات أولية وأسماء الطلاب'!B34&gt;0,1,0)</f>
        <v>0</v>
      </c>
      <c r="S37" s="105" t="str">
        <f t="shared" si="7"/>
        <v>0</v>
      </c>
      <c r="T37" s="270">
        <f t="shared" si="8"/>
        <v>0</v>
      </c>
      <c r="U37" s="105" t="str">
        <f t="shared" si="9"/>
        <v>0</v>
      </c>
      <c r="V37" s="270">
        <f t="shared" si="10"/>
        <v>0</v>
      </c>
      <c r="W37" s="105" t="str">
        <f t="shared" si="11"/>
        <v>0</v>
      </c>
      <c r="X37" s="270">
        <f t="shared" si="12"/>
        <v>0</v>
      </c>
      <c r="Y37" s="105" t="str">
        <f t="shared" si="13"/>
        <v>0</v>
      </c>
      <c r="Z37" s="270">
        <f t="shared" si="14"/>
        <v>0</v>
      </c>
      <c r="AA37" s="105" t="str">
        <f t="shared" si="15"/>
        <v>0</v>
      </c>
      <c r="AB37" s="270">
        <f t="shared" si="16"/>
        <v>0</v>
      </c>
      <c r="AC37" s="269">
        <f t="shared" si="0"/>
        <v>40</v>
      </c>
    </row>
    <row r="38" spans="1:29" ht="18">
      <c r="A38" s="64" t="str">
        <f>CONCATENATE('بيانات أولية وأسماء الطلاب'!A35)</f>
        <v>29</v>
      </c>
      <c r="B38" s="14" t="str">
        <f>CONCATENATE('بيانات أولية وأسماء الطلاب'!B35)</f>
        <v/>
      </c>
      <c r="C38" s="14" t="str">
        <f>CONCATENATE('بيانات أولية وأسماء الطلاب'!C35)</f>
        <v/>
      </c>
      <c r="D38" s="75"/>
      <c r="E38" s="75"/>
      <c r="F38" s="252">
        <f t="shared" si="1"/>
        <v>0</v>
      </c>
      <c r="G38" s="75"/>
      <c r="H38" s="252">
        <f t="shared" si="2"/>
        <v>0</v>
      </c>
      <c r="I38" s="75"/>
      <c r="J38" s="252">
        <f t="shared" si="3"/>
        <v>0</v>
      </c>
      <c r="K38" s="75"/>
      <c r="L38" s="252">
        <f t="shared" si="4"/>
        <v>0</v>
      </c>
      <c r="M38" s="75"/>
      <c r="N38" s="252">
        <f t="shared" si="5"/>
        <v>0</v>
      </c>
      <c r="O38" s="41">
        <f t="shared" si="17"/>
        <v>0</v>
      </c>
      <c r="Q38" s="269">
        <f t="shared" si="6"/>
        <v>0</v>
      </c>
      <c r="R38" s="269">
        <f>IF('بيانات أولية وأسماء الطلاب'!B35&gt;0,1,0)</f>
        <v>0</v>
      </c>
      <c r="S38" s="105" t="str">
        <f t="shared" si="7"/>
        <v>0</v>
      </c>
      <c r="T38" s="270">
        <f t="shared" si="8"/>
        <v>0</v>
      </c>
      <c r="U38" s="105" t="str">
        <f t="shared" si="9"/>
        <v>0</v>
      </c>
      <c r="V38" s="270">
        <f t="shared" si="10"/>
        <v>0</v>
      </c>
      <c r="W38" s="105" t="str">
        <f t="shared" si="11"/>
        <v>0</v>
      </c>
      <c r="X38" s="270">
        <f t="shared" si="12"/>
        <v>0</v>
      </c>
      <c r="Y38" s="105" t="str">
        <f t="shared" si="13"/>
        <v>0</v>
      </c>
      <c r="Z38" s="270">
        <f t="shared" si="14"/>
        <v>0</v>
      </c>
      <c r="AA38" s="105" t="str">
        <f t="shared" si="15"/>
        <v>0</v>
      </c>
      <c r="AB38" s="270">
        <f t="shared" si="16"/>
        <v>0</v>
      </c>
      <c r="AC38" s="269">
        <f t="shared" si="0"/>
        <v>40</v>
      </c>
    </row>
    <row r="39" spans="1:29" ht="18">
      <c r="A39" s="64" t="str">
        <f>CONCATENATE('بيانات أولية وأسماء الطلاب'!A36)</f>
        <v>30</v>
      </c>
      <c r="B39" s="14" t="str">
        <f>CONCATENATE('بيانات أولية وأسماء الطلاب'!B36)</f>
        <v/>
      </c>
      <c r="C39" s="14" t="str">
        <f>CONCATENATE('بيانات أولية وأسماء الطلاب'!C36)</f>
        <v/>
      </c>
      <c r="D39" s="75"/>
      <c r="E39" s="75"/>
      <c r="F39" s="252">
        <f t="shared" si="1"/>
        <v>0</v>
      </c>
      <c r="G39" s="75"/>
      <c r="H39" s="252">
        <f t="shared" si="2"/>
        <v>0</v>
      </c>
      <c r="I39" s="75"/>
      <c r="J39" s="252">
        <f t="shared" si="3"/>
        <v>0</v>
      </c>
      <c r="K39" s="75"/>
      <c r="L39" s="252">
        <f t="shared" si="4"/>
        <v>0</v>
      </c>
      <c r="M39" s="75"/>
      <c r="N39" s="252">
        <f t="shared" si="5"/>
        <v>0</v>
      </c>
      <c r="O39" s="41">
        <f t="shared" si="17"/>
        <v>0</v>
      </c>
      <c r="Q39" s="269">
        <f t="shared" si="6"/>
        <v>0</v>
      </c>
      <c r="R39" s="269">
        <f>IF('بيانات أولية وأسماء الطلاب'!B36&gt;0,1,0)</f>
        <v>0</v>
      </c>
      <c r="S39" s="105" t="str">
        <f t="shared" si="7"/>
        <v>0</v>
      </c>
      <c r="T39" s="270">
        <f t="shared" si="8"/>
        <v>0</v>
      </c>
      <c r="U39" s="105" t="str">
        <f t="shared" si="9"/>
        <v>0</v>
      </c>
      <c r="V39" s="270">
        <f t="shared" si="10"/>
        <v>0</v>
      </c>
      <c r="W39" s="105" t="str">
        <f t="shared" si="11"/>
        <v>0</v>
      </c>
      <c r="X39" s="270">
        <f t="shared" si="12"/>
        <v>0</v>
      </c>
      <c r="Y39" s="105" t="str">
        <f t="shared" si="13"/>
        <v>0</v>
      </c>
      <c r="Z39" s="270">
        <f t="shared" si="14"/>
        <v>0</v>
      </c>
      <c r="AA39" s="105" t="str">
        <f t="shared" si="15"/>
        <v>0</v>
      </c>
      <c r="AB39" s="270">
        <f t="shared" si="16"/>
        <v>0</v>
      </c>
      <c r="AC39" s="269">
        <f t="shared" si="0"/>
        <v>40</v>
      </c>
    </row>
    <row r="40" spans="1:29" ht="18">
      <c r="A40" s="64" t="str">
        <f>CONCATENATE('بيانات أولية وأسماء الطلاب'!A37)</f>
        <v>31</v>
      </c>
      <c r="B40" s="14" t="str">
        <f>CONCATENATE('بيانات أولية وأسماء الطلاب'!B37)</f>
        <v/>
      </c>
      <c r="C40" s="14" t="str">
        <f>CONCATENATE('بيانات أولية وأسماء الطلاب'!C37)</f>
        <v/>
      </c>
      <c r="D40" s="75"/>
      <c r="E40" s="75"/>
      <c r="F40" s="252">
        <f t="shared" si="1"/>
        <v>0</v>
      </c>
      <c r="G40" s="75"/>
      <c r="H40" s="252">
        <f t="shared" si="2"/>
        <v>0</v>
      </c>
      <c r="I40" s="75"/>
      <c r="J40" s="252">
        <f t="shared" si="3"/>
        <v>0</v>
      </c>
      <c r="K40" s="75"/>
      <c r="L40" s="252">
        <f t="shared" si="4"/>
        <v>0</v>
      </c>
      <c r="M40" s="75"/>
      <c r="N40" s="252">
        <f t="shared" si="5"/>
        <v>0</v>
      </c>
      <c r="O40" s="41">
        <f t="shared" si="17"/>
        <v>0</v>
      </c>
      <c r="Q40" s="269">
        <f t="shared" si="6"/>
        <v>0</v>
      </c>
      <c r="R40" s="269">
        <f>IF('بيانات أولية وأسماء الطلاب'!B37&gt;0,1,0)</f>
        <v>0</v>
      </c>
      <c r="S40" s="105" t="str">
        <f t="shared" si="7"/>
        <v>0</v>
      </c>
      <c r="T40" s="270">
        <f t="shared" si="8"/>
        <v>0</v>
      </c>
      <c r="U40" s="105" t="str">
        <f t="shared" si="9"/>
        <v>0</v>
      </c>
      <c r="V40" s="270">
        <f t="shared" si="10"/>
        <v>0</v>
      </c>
      <c r="W40" s="105" t="str">
        <f t="shared" si="11"/>
        <v>0</v>
      </c>
      <c r="X40" s="270">
        <f t="shared" si="12"/>
        <v>0</v>
      </c>
      <c r="Y40" s="105" t="str">
        <f t="shared" si="13"/>
        <v>0</v>
      </c>
      <c r="Z40" s="270">
        <f t="shared" si="14"/>
        <v>0</v>
      </c>
      <c r="AA40" s="105" t="str">
        <f t="shared" si="15"/>
        <v>0</v>
      </c>
      <c r="AB40" s="270">
        <f t="shared" si="16"/>
        <v>0</v>
      </c>
      <c r="AC40" s="269">
        <f t="shared" si="0"/>
        <v>40</v>
      </c>
    </row>
    <row r="41" spans="1:29" ht="18">
      <c r="A41" s="64" t="str">
        <f>CONCATENATE('بيانات أولية وأسماء الطلاب'!A38)</f>
        <v>32</v>
      </c>
      <c r="B41" s="14" t="str">
        <f>CONCATENATE('بيانات أولية وأسماء الطلاب'!B38)</f>
        <v/>
      </c>
      <c r="C41" s="14" t="str">
        <f>CONCATENATE('بيانات أولية وأسماء الطلاب'!C38)</f>
        <v/>
      </c>
      <c r="D41" s="75"/>
      <c r="E41" s="75"/>
      <c r="F41" s="252">
        <f t="shared" si="1"/>
        <v>0</v>
      </c>
      <c r="G41" s="75"/>
      <c r="H41" s="252">
        <f t="shared" si="2"/>
        <v>0</v>
      </c>
      <c r="I41" s="75"/>
      <c r="J41" s="252">
        <f t="shared" si="3"/>
        <v>0</v>
      </c>
      <c r="K41" s="75"/>
      <c r="L41" s="252">
        <f t="shared" si="4"/>
        <v>0</v>
      </c>
      <c r="M41" s="75"/>
      <c r="N41" s="252">
        <f t="shared" si="5"/>
        <v>0</v>
      </c>
      <c r="O41" s="41">
        <f t="shared" si="17"/>
        <v>0</v>
      </c>
      <c r="Q41" s="269">
        <f t="shared" si="6"/>
        <v>0</v>
      </c>
      <c r="R41" s="269">
        <f>IF('بيانات أولية وأسماء الطلاب'!B38&gt;0,1,0)</f>
        <v>0</v>
      </c>
      <c r="S41" s="105" t="str">
        <f t="shared" si="7"/>
        <v>0</v>
      </c>
      <c r="T41" s="270">
        <f t="shared" si="8"/>
        <v>0</v>
      </c>
      <c r="U41" s="105" t="str">
        <f t="shared" si="9"/>
        <v>0</v>
      </c>
      <c r="V41" s="270">
        <f t="shared" si="10"/>
        <v>0</v>
      </c>
      <c r="W41" s="105" t="str">
        <f t="shared" si="11"/>
        <v>0</v>
      </c>
      <c r="X41" s="270">
        <f t="shared" si="12"/>
        <v>0</v>
      </c>
      <c r="Y41" s="105" t="str">
        <f t="shared" si="13"/>
        <v>0</v>
      </c>
      <c r="Z41" s="270">
        <f t="shared" si="14"/>
        <v>0</v>
      </c>
      <c r="AA41" s="105" t="str">
        <f t="shared" si="15"/>
        <v>0</v>
      </c>
      <c r="AB41" s="270">
        <f t="shared" si="16"/>
        <v>0</v>
      </c>
      <c r="AC41" s="269">
        <f t="shared" si="0"/>
        <v>40</v>
      </c>
    </row>
    <row r="42" spans="1:29" ht="18">
      <c r="A42" s="64" t="str">
        <f>CONCATENATE('بيانات أولية وأسماء الطلاب'!A39)</f>
        <v>33</v>
      </c>
      <c r="B42" s="14" t="str">
        <f>CONCATENATE('بيانات أولية وأسماء الطلاب'!B39)</f>
        <v/>
      </c>
      <c r="C42" s="14" t="str">
        <f>CONCATENATE('بيانات أولية وأسماء الطلاب'!C39)</f>
        <v/>
      </c>
      <c r="D42" s="75"/>
      <c r="E42" s="75"/>
      <c r="F42" s="252">
        <f t="shared" si="1"/>
        <v>0</v>
      </c>
      <c r="G42" s="75"/>
      <c r="H42" s="252">
        <f t="shared" si="2"/>
        <v>0</v>
      </c>
      <c r="I42" s="75"/>
      <c r="J42" s="252">
        <f t="shared" si="3"/>
        <v>0</v>
      </c>
      <c r="K42" s="75"/>
      <c r="L42" s="252">
        <f t="shared" si="4"/>
        <v>0</v>
      </c>
      <c r="M42" s="75"/>
      <c r="N42" s="252">
        <f t="shared" si="5"/>
        <v>0</v>
      </c>
      <c r="O42" s="41">
        <f t="shared" si="17"/>
        <v>0</v>
      </c>
      <c r="Q42" s="269">
        <f t="shared" si="6"/>
        <v>0</v>
      </c>
      <c r="R42" s="269">
        <f>IF('بيانات أولية وأسماء الطلاب'!B39&gt;0,1,0)</f>
        <v>0</v>
      </c>
      <c r="S42" s="105" t="str">
        <f t="shared" si="7"/>
        <v>0</v>
      </c>
      <c r="T42" s="270">
        <f t="shared" si="8"/>
        <v>0</v>
      </c>
      <c r="U42" s="105" t="str">
        <f t="shared" si="9"/>
        <v>0</v>
      </c>
      <c r="V42" s="270">
        <f t="shared" si="10"/>
        <v>0</v>
      </c>
      <c r="W42" s="105" t="str">
        <f t="shared" si="11"/>
        <v>0</v>
      </c>
      <c r="X42" s="270">
        <f t="shared" si="12"/>
        <v>0</v>
      </c>
      <c r="Y42" s="105" t="str">
        <f t="shared" si="13"/>
        <v>0</v>
      </c>
      <c r="Z42" s="270">
        <f t="shared" si="14"/>
        <v>0</v>
      </c>
      <c r="AA42" s="105" t="str">
        <f t="shared" si="15"/>
        <v>0</v>
      </c>
      <c r="AB42" s="270">
        <f t="shared" si="16"/>
        <v>0</v>
      </c>
      <c r="AC42" s="269">
        <f t="shared" si="0"/>
        <v>40</v>
      </c>
    </row>
    <row r="43" spans="1:29" ht="18">
      <c r="A43" s="64" t="str">
        <f>CONCATENATE('بيانات أولية وأسماء الطلاب'!A40)</f>
        <v>34</v>
      </c>
      <c r="B43" s="14" t="str">
        <f>CONCATENATE('بيانات أولية وأسماء الطلاب'!B40)</f>
        <v/>
      </c>
      <c r="C43" s="14" t="str">
        <f>CONCATENATE('بيانات أولية وأسماء الطلاب'!C40)</f>
        <v/>
      </c>
      <c r="D43" s="75"/>
      <c r="E43" s="75"/>
      <c r="F43" s="252">
        <f t="shared" si="1"/>
        <v>0</v>
      </c>
      <c r="G43" s="75"/>
      <c r="H43" s="252">
        <f t="shared" si="2"/>
        <v>0</v>
      </c>
      <c r="I43" s="75"/>
      <c r="J43" s="252">
        <f t="shared" si="3"/>
        <v>0</v>
      </c>
      <c r="K43" s="75"/>
      <c r="L43" s="252">
        <f t="shared" si="4"/>
        <v>0</v>
      </c>
      <c r="M43" s="75"/>
      <c r="N43" s="252">
        <f t="shared" si="5"/>
        <v>0</v>
      </c>
      <c r="O43" s="41">
        <f t="shared" si="17"/>
        <v>0</v>
      </c>
      <c r="Q43" s="269">
        <f t="shared" si="6"/>
        <v>0</v>
      </c>
      <c r="R43" s="269">
        <f>IF('بيانات أولية وأسماء الطلاب'!B40&gt;0,1,0)</f>
        <v>0</v>
      </c>
      <c r="S43" s="105" t="str">
        <f t="shared" si="7"/>
        <v>0</v>
      </c>
      <c r="T43" s="270">
        <f t="shared" si="8"/>
        <v>0</v>
      </c>
      <c r="U43" s="105" t="str">
        <f t="shared" si="9"/>
        <v>0</v>
      </c>
      <c r="V43" s="270">
        <f t="shared" si="10"/>
        <v>0</v>
      </c>
      <c r="W43" s="105" t="str">
        <f t="shared" si="11"/>
        <v>0</v>
      </c>
      <c r="X43" s="270">
        <f t="shared" si="12"/>
        <v>0</v>
      </c>
      <c r="Y43" s="105" t="str">
        <f t="shared" si="13"/>
        <v>0</v>
      </c>
      <c r="Z43" s="270">
        <f t="shared" si="14"/>
        <v>0</v>
      </c>
      <c r="AA43" s="105" t="str">
        <f t="shared" si="15"/>
        <v>0</v>
      </c>
      <c r="AB43" s="270">
        <f t="shared" si="16"/>
        <v>0</v>
      </c>
      <c r="AC43" s="269">
        <f t="shared" si="0"/>
        <v>40</v>
      </c>
    </row>
    <row r="44" spans="1:29" ht="18.75" thickBot="1">
      <c r="A44" s="65" t="str">
        <f>CONCATENATE('بيانات أولية وأسماء الطلاب'!A41)</f>
        <v>35</v>
      </c>
      <c r="B44" s="16" t="str">
        <f>CONCATENATE('بيانات أولية وأسماء الطلاب'!B41)</f>
        <v/>
      </c>
      <c r="C44" s="16" t="str">
        <f>CONCATENATE('بيانات أولية وأسماء الطلاب'!C41)</f>
        <v/>
      </c>
      <c r="D44" s="77"/>
      <c r="E44" s="77"/>
      <c r="F44" s="253">
        <f t="shared" si="1"/>
        <v>0</v>
      </c>
      <c r="G44" s="77"/>
      <c r="H44" s="253">
        <f t="shared" si="2"/>
        <v>0</v>
      </c>
      <c r="I44" s="77"/>
      <c r="J44" s="253">
        <f t="shared" si="3"/>
        <v>0</v>
      </c>
      <c r="K44" s="77"/>
      <c r="L44" s="253">
        <f t="shared" si="4"/>
        <v>0</v>
      </c>
      <c r="M44" s="77"/>
      <c r="N44" s="253">
        <f t="shared" si="5"/>
        <v>0</v>
      </c>
      <c r="O44" s="42">
        <f t="shared" si="17"/>
        <v>0</v>
      </c>
      <c r="Q44" s="269">
        <f t="shared" si="6"/>
        <v>0</v>
      </c>
      <c r="R44" s="269">
        <f>IF('بيانات أولية وأسماء الطلاب'!B41&gt;0,1,0)</f>
        <v>0</v>
      </c>
      <c r="S44" s="105" t="str">
        <f t="shared" si="7"/>
        <v>0</v>
      </c>
      <c r="T44" s="270">
        <f t="shared" si="8"/>
        <v>0</v>
      </c>
      <c r="U44" s="105" t="str">
        <f t="shared" si="9"/>
        <v>0</v>
      </c>
      <c r="V44" s="270">
        <f t="shared" si="10"/>
        <v>0</v>
      </c>
      <c r="W44" s="105" t="str">
        <f t="shared" si="11"/>
        <v>0</v>
      </c>
      <c r="X44" s="270">
        <f t="shared" si="12"/>
        <v>0</v>
      </c>
      <c r="Y44" s="105" t="str">
        <f t="shared" si="13"/>
        <v>0</v>
      </c>
      <c r="Z44" s="270">
        <f t="shared" si="14"/>
        <v>0</v>
      </c>
      <c r="AA44" s="105" t="str">
        <f t="shared" si="15"/>
        <v>0</v>
      </c>
      <c r="AB44" s="270">
        <f t="shared" si="16"/>
        <v>0</v>
      </c>
      <c r="AC44" s="269">
        <f t="shared" si="0"/>
        <v>40</v>
      </c>
    </row>
    <row r="45" spans="1:29" ht="15" thickBot="1"/>
    <row r="46" spans="1:29" ht="20.25">
      <c r="A46" s="271" t="str">
        <f>CONCATENATE('بيانات أولية وأسماء الطلاب'!$A$43)</f>
        <v>معلم/ة المادة</v>
      </c>
      <c r="B46" s="272"/>
      <c r="E46" s="271" t="str">
        <f>CONCATENATE('بيانات أولية وأسماء الطلاب'!$C$43)</f>
        <v>المراجع/ة</v>
      </c>
      <c r="F46" s="283"/>
      <c r="G46" s="284"/>
      <c r="H46" s="284"/>
      <c r="I46" s="285"/>
      <c r="K46" s="271" t="s">
        <v>10</v>
      </c>
      <c r="L46" s="292"/>
      <c r="M46" s="292"/>
      <c r="N46" s="292"/>
      <c r="O46" s="293"/>
    </row>
    <row r="47" spans="1:29" ht="15" thickBot="1">
      <c r="A47" s="286"/>
      <c r="B47" s="287"/>
      <c r="E47" s="286"/>
      <c r="F47" s="288"/>
      <c r="G47" s="288"/>
      <c r="H47" s="288"/>
      <c r="I47" s="287"/>
      <c r="K47" s="286"/>
      <c r="L47" s="294"/>
      <c r="M47" s="294"/>
      <c r="N47" s="294"/>
      <c r="O47" s="295"/>
    </row>
  </sheetData>
  <sheetProtection password="CC7D" sheet="1" objects="1" scenarios="1" selectLockedCells="1"/>
  <mergeCells count="32">
    <mergeCell ref="G6:H6"/>
    <mergeCell ref="E5:J5"/>
    <mergeCell ref="L5:N5"/>
    <mergeCell ref="A47:B47"/>
    <mergeCell ref="E47:I47"/>
    <mergeCell ref="K47:O47"/>
    <mergeCell ref="I6:J6"/>
    <mergeCell ref="K6:L6"/>
    <mergeCell ref="M6:N6"/>
    <mergeCell ref="O6:O7"/>
    <mergeCell ref="O8:O9"/>
    <mergeCell ref="A46:B46"/>
    <mergeCell ref="E46:I46"/>
    <mergeCell ref="K46:O46"/>
    <mergeCell ref="A6:A9"/>
    <mergeCell ref="D6:D9"/>
    <mergeCell ref="B6:B9"/>
    <mergeCell ref="C6:C9"/>
    <mergeCell ref="A1:B1"/>
    <mergeCell ref="L1:M1"/>
    <mergeCell ref="N1:O1"/>
    <mergeCell ref="A2:B2"/>
    <mergeCell ref="E2:J4"/>
    <mergeCell ref="L2:M2"/>
    <mergeCell ref="N2:O2"/>
    <mergeCell ref="A3:B3"/>
    <mergeCell ref="L3:M3"/>
    <mergeCell ref="N3:O3"/>
    <mergeCell ref="A4:B4"/>
    <mergeCell ref="L4:M4"/>
    <mergeCell ref="N4:O4"/>
    <mergeCell ref="E6:F6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95" orientation="landscape" r:id="rId1"/>
  <headerFooter>
    <oddFooter>&amp;Lالتعليم الثانوي نظام المقررات&amp;C&amp;P&amp;F&amp;Rإعداد وتصميم / فاطمة الكبسي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7"/>
  <sheetViews>
    <sheetView rightToLeft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I18" sqref="I18"/>
    </sheetView>
  </sheetViews>
  <sheetFormatPr defaultRowHeight="14.25"/>
  <cols>
    <col min="1" max="1" width="5" style="247" customWidth="1"/>
    <col min="2" max="2" width="31.5" style="247" customWidth="1"/>
    <col min="3" max="3" width="12.375" style="247" customWidth="1"/>
    <col min="4" max="4" width="5.375" style="269" customWidth="1"/>
    <col min="5" max="5" width="6.625" style="247" customWidth="1"/>
    <col min="6" max="6" width="7.125" style="247" customWidth="1"/>
    <col min="7" max="7" width="6.625" style="247" customWidth="1"/>
    <col min="8" max="8" width="7.125" style="247" customWidth="1"/>
    <col min="9" max="9" width="6.625" style="247" customWidth="1"/>
    <col min="10" max="10" width="7.125" style="247" customWidth="1"/>
    <col min="11" max="11" width="6.625" style="247" customWidth="1"/>
    <col min="12" max="12" width="7.125" style="247" customWidth="1"/>
    <col min="13" max="13" width="6.625" style="247" customWidth="1"/>
    <col min="14" max="14" width="7.125" style="247" customWidth="1"/>
    <col min="15" max="15" width="7.625" style="247" customWidth="1"/>
    <col min="16" max="16" width="1.75" style="247" customWidth="1"/>
    <col min="17" max="17" width="7.125" style="269" hidden="1" customWidth="1"/>
    <col min="18" max="18" width="8.375" style="269" hidden="1" customWidth="1"/>
    <col min="19" max="28" width="7.625" style="269" hidden="1" customWidth="1"/>
    <col min="29" max="29" width="8.875" style="269" hidden="1" customWidth="1"/>
    <col min="30" max="16384" width="9" style="247"/>
  </cols>
  <sheetData>
    <row r="1" spans="1:29" ht="18">
      <c r="A1" s="275" t="str">
        <f>CONCATENATE('بيانات أولية وأسماء الطلاب'!A1:B1)</f>
        <v>المملكة العربية السعودية</v>
      </c>
      <c r="B1" s="275"/>
      <c r="I1" s="190"/>
      <c r="J1" s="111"/>
      <c r="K1" s="246"/>
      <c r="L1" s="312" t="str">
        <f>CONCATENATE('بيانات أولية وأسماء الطلاب'!C1)</f>
        <v>مقرر مادة</v>
      </c>
      <c r="M1" s="313"/>
      <c r="N1" s="308" t="str">
        <f>CONCATENATE('بيانات أولية وأسماء الطلاب'!D1)</f>
        <v/>
      </c>
      <c r="O1" s="309"/>
    </row>
    <row r="2" spans="1:29" ht="20.25">
      <c r="A2" s="275" t="str">
        <f>CONCATENATE('بيانات أولية وأسماء الطلاب'!A2:B2)</f>
        <v>وزارة التربية والتعليم</v>
      </c>
      <c r="B2" s="275"/>
      <c r="C2" s="245"/>
      <c r="D2" s="267"/>
      <c r="E2" s="317" t="s">
        <v>133</v>
      </c>
      <c r="F2" s="317"/>
      <c r="G2" s="317"/>
      <c r="H2" s="317"/>
      <c r="I2" s="317"/>
      <c r="J2" s="317"/>
      <c r="K2" s="248"/>
      <c r="L2" s="314" t="str">
        <f>CONCATENATE('بيانات أولية وأسماء الطلاب'!C2)</f>
        <v>الفصل الدراسي</v>
      </c>
      <c r="M2" s="315"/>
      <c r="N2" s="310" t="str">
        <f>CONCATENATE('بيانات أولية وأسماء الطلاب'!D2)</f>
        <v/>
      </c>
      <c r="O2" s="311"/>
    </row>
    <row r="3" spans="1:29" ht="20.25">
      <c r="A3" s="275" t="str">
        <f>CONCATENATE('بيانات أولية وأسماء الطلاب'!A3:B3)</f>
        <v>الإدارة العامة للتربية والتعليم بـ ................</v>
      </c>
      <c r="B3" s="275"/>
      <c r="E3" s="318"/>
      <c r="F3" s="318"/>
      <c r="G3" s="318"/>
      <c r="H3" s="318"/>
      <c r="I3" s="318"/>
      <c r="J3" s="318"/>
      <c r="K3" s="248"/>
      <c r="L3" s="314" t="str">
        <f>CONCATENATE('بيانات أولية وأسماء الطلاب'!C3)</f>
        <v>الشعبة</v>
      </c>
      <c r="M3" s="315"/>
      <c r="N3" s="310" t="str">
        <f>CONCATENATE('بيانات أولية وأسماء الطلاب'!D3)</f>
        <v/>
      </c>
      <c r="O3" s="311"/>
    </row>
    <row r="4" spans="1:29" ht="21" thickBot="1">
      <c r="A4" s="275" t="str">
        <f>CONCATENATE('بيانات أولية وأسماء الطلاب'!A4:B4)</f>
        <v>الثانوية / .....................</v>
      </c>
      <c r="B4" s="275"/>
      <c r="E4" s="318"/>
      <c r="F4" s="318"/>
      <c r="G4" s="318"/>
      <c r="H4" s="318"/>
      <c r="I4" s="318"/>
      <c r="J4" s="318"/>
      <c r="K4" s="248"/>
      <c r="L4" s="316" t="str">
        <f>CONCATENATE('بيانات أولية وأسماء الطلاب'!C4)</f>
        <v>عدد الطلاب / الطالبات</v>
      </c>
      <c r="M4" s="282"/>
      <c r="N4" s="304" t="str">
        <f>CONCATENATE('بيانات أولية وأسماء الطلاب'!D4)</f>
        <v/>
      </c>
      <c r="O4" s="305"/>
    </row>
    <row r="5" spans="1:29" ht="21" thickBot="1">
      <c r="A5" s="249"/>
      <c r="B5" s="249"/>
      <c r="C5" s="249"/>
      <c r="D5" s="268"/>
      <c r="E5" s="319" t="s">
        <v>146</v>
      </c>
      <c r="F5" s="319"/>
      <c r="G5" s="319"/>
      <c r="H5" s="319"/>
      <c r="I5" s="319"/>
      <c r="J5" s="319"/>
      <c r="K5" s="256"/>
      <c r="L5" s="306"/>
      <c r="M5" s="307"/>
      <c r="N5" s="307"/>
      <c r="O5" s="226"/>
    </row>
    <row r="6" spans="1:29" s="192" customFormat="1" ht="18">
      <c r="A6" s="298" t="str">
        <f>CONCATENATE('بيانات أولية وأسماء الطلاب'!$A$6)</f>
        <v>العدد</v>
      </c>
      <c r="B6" s="290" t="str">
        <f>CONCATENATE('بيانات أولية وأسماء الطلاب'!$B$6)</f>
        <v>اسم الطالب/ة رباعيًا</v>
      </c>
      <c r="C6" s="280" t="str">
        <f>CONCATENATE('بيانات أولية وأسماء الطلاب'!$C$6)</f>
        <v>الرقم الأكاديمي</v>
      </c>
      <c r="D6" s="301" t="s">
        <v>161</v>
      </c>
      <c r="E6" s="289" t="s">
        <v>126</v>
      </c>
      <c r="F6" s="289"/>
      <c r="G6" s="289" t="s">
        <v>127</v>
      </c>
      <c r="H6" s="289"/>
      <c r="I6" s="289" t="s">
        <v>128</v>
      </c>
      <c r="J6" s="289"/>
      <c r="K6" s="289" t="s">
        <v>129</v>
      </c>
      <c r="L6" s="289"/>
      <c r="M6" s="289" t="s">
        <v>131</v>
      </c>
      <c r="N6" s="289"/>
      <c r="O6" s="278" t="s">
        <v>20</v>
      </c>
    </row>
    <row r="7" spans="1:29" s="192" customFormat="1" ht="18">
      <c r="A7" s="299"/>
      <c r="B7" s="291"/>
      <c r="C7" s="281"/>
      <c r="D7" s="302"/>
      <c r="E7" s="250" t="s">
        <v>135</v>
      </c>
      <c r="F7" s="250" t="s">
        <v>136</v>
      </c>
      <c r="G7" s="250" t="s">
        <v>135</v>
      </c>
      <c r="H7" s="250" t="s">
        <v>136</v>
      </c>
      <c r="I7" s="250" t="s">
        <v>135</v>
      </c>
      <c r="J7" s="250" t="s">
        <v>136</v>
      </c>
      <c r="K7" s="250" t="s">
        <v>135</v>
      </c>
      <c r="L7" s="250" t="s">
        <v>136</v>
      </c>
      <c r="M7" s="250" t="s">
        <v>135</v>
      </c>
      <c r="N7" s="250" t="s">
        <v>136</v>
      </c>
      <c r="O7" s="279"/>
    </row>
    <row r="8" spans="1:29" s="192" customFormat="1" ht="18">
      <c r="A8" s="299"/>
      <c r="B8" s="291"/>
      <c r="C8" s="281"/>
      <c r="D8" s="302"/>
      <c r="E8" s="254"/>
      <c r="F8" s="250">
        <v>40</v>
      </c>
      <c r="G8" s="254"/>
      <c r="H8" s="250">
        <v>10</v>
      </c>
      <c r="I8" s="254"/>
      <c r="J8" s="250">
        <v>10</v>
      </c>
      <c r="K8" s="254"/>
      <c r="L8" s="250">
        <v>10</v>
      </c>
      <c r="M8" s="254"/>
      <c r="N8" s="257">
        <v>25</v>
      </c>
      <c r="O8" s="296">
        <f>SUM(F8,H8,J8,L8,N8)</f>
        <v>95</v>
      </c>
      <c r="Q8" s="192" t="s">
        <v>162</v>
      </c>
      <c r="R8" s="192" t="s">
        <v>150</v>
      </c>
      <c r="S8" s="192" t="s">
        <v>151</v>
      </c>
      <c r="T8" s="192" t="s">
        <v>154</v>
      </c>
      <c r="U8" s="192" t="s">
        <v>127</v>
      </c>
      <c r="V8" s="192" t="s">
        <v>156</v>
      </c>
      <c r="W8" s="192" t="s">
        <v>152</v>
      </c>
      <c r="X8" s="192" t="s">
        <v>156</v>
      </c>
      <c r="Y8" s="192" t="s">
        <v>153</v>
      </c>
      <c r="Z8" s="192" t="s">
        <v>156</v>
      </c>
      <c r="AA8" s="192" t="s">
        <v>131</v>
      </c>
      <c r="AB8" s="192" t="s">
        <v>156</v>
      </c>
    </row>
    <row r="9" spans="1:29" s="192" customFormat="1" ht="18.75" thickBot="1">
      <c r="A9" s="300"/>
      <c r="B9" s="282"/>
      <c r="C9" s="282"/>
      <c r="D9" s="303"/>
      <c r="E9" s="255" t="s">
        <v>132</v>
      </c>
      <c r="F9" s="255" t="s">
        <v>87</v>
      </c>
      <c r="G9" s="255" t="s">
        <v>132</v>
      </c>
      <c r="H9" s="255" t="s">
        <v>87</v>
      </c>
      <c r="I9" s="255" t="s">
        <v>132</v>
      </c>
      <c r="J9" s="255" t="s">
        <v>87</v>
      </c>
      <c r="K9" s="255" t="s">
        <v>132</v>
      </c>
      <c r="L9" s="255" t="s">
        <v>87</v>
      </c>
      <c r="M9" s="255" t="s">
        <v>132</v>
      </c>
      <c r="N9" s="258" t="s">
        <v>87</v>
      </c>
      <c r="O9" s="297"/>
      <c r="Q9" s="192">
        <v>0</v>
      </c>
      <c r="R9" s="192">
        <v>1</v>
      </c>
      <c r="S9" s="192">
        <v>2</v>
      </c>
      <c r="T9" s="192" t="s">
        <v>155</v>
      </c>
      <c r="U9" s="192">
        <v>3</v>
      </c>
      <c r="V9" s="192" t="s">
        <v>157</v>
      </c>
      <c r="W9" s="192">
        <v>4</v>
      </c>
      <c r="X9" s="192" t="s">
        <v>160</v>
      </c>
      <c r="Y9" s="192">
        <v>5</v>
      </c>
      <c r="Z9" s="192" t="s">
        <v>159</v>
      </c>
      <c r="AA9" s="192">
        <v>6</v>
      </c>
      <c r="AB9" s="192" t="s">
        <v>158</v>
      </c>
    </row>
    <row r="10" spans="1:29" ht="18">
      <c r="A10" s="63" t="str">
        <f>CONCATENATE('بيانات أولية وأسماء الطلاب'!A7)</f>
        <v>1</v>
      </c>
      <c r="B10" s="12" t="str">
        <f>CONCATENATE('بيانات أولية وأسماء الطلاب'!B7)</f>
        <v/>
      </c>
      <c r="C10" s="12" t="str">
        <f>CONCATENATE('بيانات أولية وأسماء الطلاب'!C7)</f>
        <v/>
      </c>
      <c r="D10" s="76"/>
      <c r="E10" s="76"/>
      <c r="F10" s="251">
        <f>IF(T10=2,$F$8,IF(T10=3,($F$8-($E$8*E10)),0))</f>
        <v>0</v>
      </c>
      <c r="G10" s="76"/>
      <c r="H10" s="251">
        <f>IF(V10=2,$H$8,IF(V10=3,($H$8-($G$8*G10)),0))</f>
        <v>0</v>
      </c>
      <c r="I10" s="76"/>
      <c r="J10" s="251">
        <f>IF(X10=2,$J$8,IF(X10=3,($J$8-($I$8*I10)),0))</f>
        <v>0</v>
      </c>
      <c r="K10" s="76"/>
      <c r="L10" s="251">
        <f>IF(Z10=2,$L$8,IF(Z10=3,($L$8-($K$8*K10)),0))</f>
        <v>0</v>
      </c>
      <c r="M10" s="76"/>
      <c r="N10" s="251">
        <f>IF(AB10=2,$N$8,IF(AB10=3,($N$8-($M$8*M10)),0))</f>
        <v>0</v>
      </c>
      <c r="O10" s="40">
        <f>SUM(F10,H10,J10,L10,N10)</f>
        <v>0</v>
      </c>
      <c r="Q10" s="269">
        <f>IF(D10&gt;0,1,0)</f>
        <v>0</v>
      </c>
      <c r="R10" s="269">
        <f>IF('بيانات أولية وأسماء الطلاب'!B7&gt;0,1,0)</f>
        <v>0</v>
      </c>
      <c r="S10" s="105" t="str">
        <f>IF(E10&gt;0,"1","0")</f>
        <v>0</v>
      </c>
      <c r="T10" s="270">
        <f>IF(Q10=1,(R10+S10+Q10),0)</f>
        <v>0</v>
      </c>
      <c r="U10" s="105" t="str">
        <f>IF(G10&gt;0,"1","0")</f>
        <v>0</v>
      </c>
      <c r="V10" s="270">
        <f>IF(Q10=1,(U10+R10+Q10),0)</f>
        <v>0</v>
      </c>
      <c r="W10" s="105" t="str">
        <f>IF(I10&gt;0,"1","0")</f>
        <v>0</v>
      </c>
      <c r="X10" s="270">
        <f>IF(Q10=1,(W10+R10+Q10),0)</f>
        <v>0</v>
      </c>
      <c r="Y10" s="105" t="str">
        <f>IF(K10&gt;0,"1","0")</f>
        <v>0</v>
      </c>
      <c r="Z10" s="270">
        <f>IF(Q10=1,(Y10+R10+Q10),0)</f>
        <v>0</v>
      </c>
      <c r="AA10" s="105" t="str">
        <f>IF(M10&gt;0,"1","0")</f>
        <v>0</v>
      </c>
      <c r="AB10" s="270">
        <f>IF(Q10=1,(AA10+R10+Q10),0)</f>
        <v>0</v>
      </c>
      <c r="AC10" s="269">
        <f t="shared" ref="AC10:AC44" si="0">IF(S10&gt;0,F$8,"0")</f>
        <v>40</v>
      </c>
    </row>
    <row r="11" spans="1:29" ht="18">
      <c r="A11" s="64" t="str">
        <f>CONCATENATE('بيانات أولية وأسماء الطلاب'!A8)</f>
        <v>2</v>
      </c>
      <c r="B11" s="14" t="str">
        <f>CONCATENATE('بيانات أولية وأسماء الطلاب'!B8)</f>
        <v/>
      </c>
      <c r="C11" s="14" t="str">
        <f>CONCATENATE('بيانات أولية وأسماء الطلاب'!C8)</f>
        <v/>
      </c>
      <c r="D11" s="75"/>
      <c r="E11" s="75"/>
      <c r="F11" s="252">
        <f t="shared" ref="F11:F44" si="1">IF(T11=2,$F$8,IF(T11=3,($F$8-($E$8*E11)),0))</f>
        <v>0</v>
      </c>
      <c r="G11" s="75"/>
      <c r="H11" s="252">
        <f t="shared" ref="H11:H44" si="2">IF(V11=2,$H$8,IF(V11=3,($H$8-($G$8*G11)),0))</f>
        <v>0</v>
      </c>
      <c r="I11" s="75"/>
      <c r="J11" s="252">
        <f t="shared" ref="J11:J44" si="3">IF(X11=2,$J$8,IF(X11=3,($J$8-($I$8*I11)),0))</f>
        <v>0</v>
      </c>
      <c r="K11" s="75"/>
      <c r="L11" s="252">
        <f t="shared" ref="L11:L44" si="4">IF(Z11=2,$L$8,IF(Z11=3,($L$8-($K$8*K11)),0))</f>
        <v>0</v>
      </c>
      <c r="M11" s="75"/>
      <c r="N11" s="252">
        <f t="shared" ref="N11:N44" si="5">IF(AB11=2,$N$8,IF(AB11=3,($N$8-($M$8*M11)),0))</f>
        <v>0</v>
      </c>
      <c r="O11" s="41">
        <f>SUM(F11,H11,J11,L11,N11)</f>
        <v>0</v>
      </c>
      <c r="Q11" s="269">
        <f t="shared" ref="Q11:Q44" si="6">IF(D11&gt;0,1,0)</f>
        <v>0</v>
      </c>
      <c r="R11" s="269">
        <f>IF('بيانات أولية وأسماء الطلاب'!B8&gt;0,1,0)</f>
        <v>0</v>
      </c>
      <c r="S11" s="105" t="str">
        <f t="shared" ref="S11:S44" si="7">IF(E11&gt;0,"1","0")</f>
        <v>0</v>
      </c>
      <c r="T11" s="270">
        <f t="shared" ref="T11:T44" si="8">IF(Q11=1,(R11+S11+Q11),0)</f>
        <v>0</v>
      </c>
      <c r="U11" s="105" t="str">
        <f t="shared" ref="U11:U44" si="9">IF(G11&gt;0,"1","0")</f>
        <v>0</v>
      </c>
      <c r="V11" s="270">
        <f t="shared" ref="V11:V44" si="10">IF(Q11=1,(U11+R11+Q11),0)</f>
        <v>0</v>
      </c>
      <c r="W11" s="105" t="str">
        <f t="shared" ref="W11:W44" si="11">IF(I11&gt;0,"1","0")</f>
        <v>0</v>
      </c>
      <c r="X11" s="270">
        <f t="shared" ref="X11:X44" si="12">IF(Q11=1,(W11+R11+Q11),0)</f>
        <v>0</v>
      </c>
      <c r="Y11" s="105" t="str">
        <f t="shared" ref="Y11:Y44" si="13">IF(K11&gt;0,"1","0")</f>
        <v>0</v>
      </c>
      <c r="Z11" s="270">
        <f t="shared" ref="Z11:Z44" si="14">IF(Q11=1,(Y11+R11+Q11),0)</f>
        <v>0</v>
      </c>
      <c r="AA11" s="105" t="str">
        <f t="shared" ref="AA11:AA44" si="15">IF(M11&gt;0,"1","0")</f>
        <v>0</v>
      </c>
      <c r="AB11" s="270">
        <f t="shared" ref="AB11:AB44" si="16">IF(Q11=1,(AA11+R11+Q11),0)</f>
        <v>0</v>
      </c>
      <c r="AC11" s="269">
        <f t="shared" si="0"/>
        <v>40</v>
      </c>
    </row>
    <row r="12" spans="1:29" ht="18">
      <c r="A12" s="64" t="str">
        <f>CONCATENATE('بيانات أولية وأسماء الطلاب'!A9)</f>
        <v>3</v>
      </c>
      <c r="B12" s="14" t="str">
        <f>CONCATENATE('بيانات أولية وأسماء الطلاب'!B9)</f>
        <v/>
      </c>
      <c r="C12" s="14" t="str">
        <f>CONCATENATE('بيانات أولية وأسماء الطلاب'!C9)</f>
        <v/>
      </c>
      <c r="D12" s="75"/>
      <c r="E12" s="75"/>
      <c r="F12" s="252">
        <f t="shared" si="1"/>
        <v>0</v>
      </c>
      <c r="G12" s="75"/>
      <c r="H12" s="252">
        <f t="shared" si="2"/>
        <v>0</v>
      </c>
      <c r="I12" s="75"/>
      <c r="J12" s="252">
        <f t="shared" si="3"/>
        <v>0</v>
      </c>
      <c r="K12" s="75"/>
      <c r="L12" s="252">
        <f t="shared" si="4"/>
        <v>0</v>
      </c>
      <c r="M12" s="75"/>
      <c r="N12" s="252">
        <f t="shared" si="5"/>
        <v>0</v>
      </c>
      <c r="O12" s="41">
        <f t="shared" ref="O12:O44" si="17">SUM(F12,H12,J12,L12,N12)</f>
        <v>0</v>
      </c>
      <c r="Q12" s="269">
        <f t="shared" si="6"/>
        <v>0</v>
      </c>
      <c r="R12" s="269">
        <f>IF('بيانات أولية وأسماء الطلاب'!B9&gt;0,1,0)</f>
        <v>0</v>
      </c>
      <c r="S12" s="105" t="str">
        <f t="shared" si="7"/>
        <v>0</v>
      </c>
      <c r="T12" s="270">
        <f t="shared" si="8"/>
        <v>0</v>
      </c>
      <c r="U12" s="105" t="str">
        <f t="shared" si="9"/>
        <v>0</v>
      </c>
      <c r="V12" s="270">
        <f t="shared" si="10"/>
        <v>0</v>
      </c>
      <c r="W12" s="105" t="str">
        <f t="shared" si="11"/>
        <v>0</v>
      </c>
      <c r="X12" s="270">
        <f t="shared" si="12"/>
        <v>0</v>
      </c>
      <c r="Y12" s="105" t="str">
        <f t="shared" si="13"/>
        <v>0</v>
      </c>
      <c r="Z12" s="270">
        <f t="shared" si="14"/>
        <v>0</v>
      </c>
      <c r="AA12" s="105" t="str">
        <f t="shared" si="15"/>
        <v>0</v>
      </c>
      <c r="AB12" s="270">
        <f t="shared" si="16"/>
        <v>0</v>
      </c>
      <c r="AC12" s="269">
        <f t="shared" si="0"/>
        <v>40</v>
      </c>
    </row>
    <row r="13" spans="1:29" ht="18">
      <c r="A13" s="64" t="str">
        <f>CONCATENATE('بيانات أولية وأسماء الطلاب'!A10)</f>
        <v>4</v>
      </c>
      <c r="B13" s="14" t="str">
        <f>CONCATENATE('بيانات أولية وأسماء الطلاب'!B10)</f>
        <v/>
      </c>
      <c r="C13" s="14" t="str">
        <f>CONCATENATE('بيانات أولية وأسماء الطلاب'!C10)</f>
        <v/>
      </c>
      <c r="D13" s="75"/>
      <c r="E13" s="75"/>
      <c r="F13" s="252">
        <f t="shared" si="1"/>
        <v>0</v>
      </c>
      <c r="G13" s="75"/>
      <c r="H13" s="252">
        <f t="shared" si="2"/>
        <v>0</v>
      </c>
      <c r="I13" s="75"/>
      <c r="J13" s="252">
        <f t="shared" si="3"/>
        <v>0</v>
      </c>
      <c r="K13" s="75"/>
      <c r="L13" s="252">
        <f t="shared" si="4"/>
        <v>0</v>
      </c>
      <c r="M13" s="75"/>
      <c r="N13" s="252">
        <f t="shared" si="5"/>
        <v>0</v>
      </c>
      <c r="O13" s="41">
        <f t="shared" si="17"/>
        <v>0</v>
      </c>
      <c r="Q13" s="269">
        <f t="shared" si="6"/>
        <v>0</v>
      </c>
      <c r="R13" s="269">
        <f>IF('بيانات أولية وأسماء الطلاب'!B10&gt;0,1,0)</f>
        <v>0</v>
      </c>
      <c r="S13" s="105" t="str">
        <f t="shared" si="7"/>
        <v>0</v>
      </c>
      <c r="T13" s="270">
        <f t="shared" si="8"/>
        <v>0</v>
      </c>
      <c r="U13" s="105" t="str">
        <f t="shared" si="9"/>
        <v>0</v>
      </c>
      <c r="V13" s="270">
        <f t="shared" si="10"/>
        <v>0</v>
      </c>
      <c r="W13" s="105" t="str">
        <f t="shared" si="11"/>
        <v>0</v>
      </c>
      <c r="X13" s="270">
        <f t="shared" si="12"/>
        <v>0</v>
      </c>
      <c r="Y13" s="105" t="str">
        <f t="shared" si="13"/>
        <v>0</v>
      </c>
      <c r="Z13" s="270">
        <f t="shared" si="14"/>
        <v>0</v>
      </c>
      <c r="AA13" s="105" t="str">
        <f t="shared" si="15"/>
        <v>0</v>
      </c>
      <c r="AB13" s="270">
        <f t="shared" si="16"/>
        <v>0</v>
      </c>
      <c r="AC13" s="269">
        <f t="shared" si="0"/>
        <v>40</v>
      </c>
    </row>
    <row r="14" spans="1:29" ht="18">
      <c r="A14" s="64" t="str">
        <f>CONCATENATE('بيانات أولية وأسماء الطلاب'!A11)</f>
        <v>5</v>
      </c>
      <c r="B14" s="14" t="str">
        <f>CONCATENATE('بيانات أولية وأسماء الطلاب'!B11)</f>
        <v/>
      </c>
      <c r="C14" s="14" t="str">
        <f>CONCATENATE('بيانات أولية وأسماء الطلاب'!C11)</f>
        <v/>
      </c>
      <c r="D14" s="75"/>
      <c r="E14" s="75"/>
      <c r="F14" s="252">
        <f t="shared" si="1"/>
        <v>0</v>
      </c>
      <c r="G14" s="75"/>
      <c r="H14" s="252">
        <f t="shared" si="2"/>
        <v>0</v>
      </c>
      <c r="I14" s="75"/>
      <c r="J14" s="252">
        <f t="shared" si="3"/>
        <v>0</v>
      </c>
      <c r="K14" s="75"/>
      <c r="L14" s="252">
        <f t="shared" si="4"/>
        <v>0</v>
      </c>
      <c r="M14" s="75"/>
      <c r="N14" s="252">
        <f t="shared" si="5"/>
        <v>0</v>
      </c>
      <c r="O14" s="41">
        <f t="shared" si="17"/>
        <v>0</v>
      </c>
      <c r="Q14" s="269">
        <f t="shared" si="6"/>
        <v>0</v>
      </c>
      <c r="R14" s="269">
        <f>IF('بيانات أولية وأسماء الطلاب'!B11&gt;0,1,0)</f>
        <v>0</v>
      </c>
      <c r="S14" s="105" t="str">
        <f t="shared" si="7"/>
        <v>0</v>
      </c>
      <c r="T14" s="270">
        <f t="shared" si="8"/>
        <v>0</v>
      </c>
      <c r="U14" s="105" t="str">
        <f t="shared" si="9"/>
        <v>0</v>
      </c>
      <c r="V14" s="270">
        <f t="shared" si="10"/>
        <v>0</v>
      </c>
      <c r="W14" s="105" t="str">
        <f t="shared" si="11"/>
        <v>0</v>
      </c>
      <c r="X14" s="270">
        <f t="shared" si="12"/>
        <v>0</v>
      </c>
      <c r="Y14" s="105" t="str">
        <f t="shared" si="13"/>
        <v>0</v>
      </c>
      <c r="Z14" s="270">
        <f t="shared" si="14"/>
        <v>0</v>
      </c>
      <c r="AA14" s="105" t="str">
        <f t="shared" si="15"/>
        <v>0</v>
      </c>
      <c r="AB14" s="270">
        <f t="shared" si="16"/>
        <v>0</v>
      </c>
      <c r="AC14" s="269">
        <f t="shared" si="0"/>
        <v>40</v>
      </c>
    </row>
    <row r="15" spans="1:29" ht="18">
      <c r="A15" s="64" t="str">
        <f>CONCATENATE('بيانات أولية وأسماء الطلاب'!A12)</f>
        <v>6</v>
      </c>
      <c r="B15" s="14" t="str">
        <f>CONCATENATE('بيانات أولية وأسماء الطلاب'!B12)</f>
        <v/>
      </c>
      <c r="C15" s="14" t="str">
        <f>CONCATENATE('بيانات أولية وأسماء الطلاب'!C12)</f>
        <v/>
      </c>
      <c r="D15" s="75"/>
      <c r="E15" s="75"/>
      <c r="F15" s="252">
        <f t="shared" si="1"/>
        <v>0</v>
      </c>
      <c r="G15" s="75"/>
      <c r="H15" s="252">
        <f t="shared" si="2"/>
        <v>0</v>
      </c>
      <c r="I15" s="75"/>
      <c r="J15" s="252">
        <f t="shared" si="3"/>
        <v>0</v>
      </c>
      <c r="K15" s="75"/>
      <c r="L15" s="252">
        <f t="shared" si="4"/>
        <v>0</v>
      </c>
      <c r="M15" s="75"/>
      <c r="N15" s="252">
        <f t="shared" si="5"/>
        <v>0</v>
      </c>
      <c r="O15" s="41">
        <f t="shared" si="17"/>
        <v>0</v>
      </c>
      <c r="Q15" s="269">
        <f t="shared" si="6"/>
        <v>0</v>
      </c>
      <c r="R15" s="269">
        <f>IF('بيانات أولية وأسماء الطلاب'!B12&gt;0,1,0)</f>
        <v>0</v>
      </c>
      <c r="S15" s="105" t="str">
        <f t="shared" si="7"/>
        <v>0</v>
      </c>
      <c r="T15" s="270">
        <f t="shared" si="8"/>
        <v>0</v>
      </c>
      <c r="U15" s="105" t="str">
        <f t="shared" si="9"/>
        <v>0</v>
      </c>
      <c r="V15" s="270">
        <f t="shared" si="10"/>
        <v>0</v>
      </c>
      <c r="W15" s="105" t="str">
        <f t="shared" si="11"/>
        <v>0</v>
      </c>
      <c r="X15" s="270">
        <f t="shared" si="12"/>
        <v>0</v>
      </c>
      <c r="Y15" s="105" t="str">
        <f t="shared" si="13"/>
        <v>0</v>
      </c>
      <c r="Z15" s="270">
        <f t="shared" si="14"/>
        <v>0</v>
      </c>
      <c r="AA15" s="105" t="str">
        <f t="shared" si="15"/>
        <v>0</v>
      </c>
      <c r="AB15" s="270">
        <f t="shared" si="16"/>
        <v>0</v>
      </c>
      <c r="AC15" s="269">
        <f t="shared" si="0"/>
        <v>40</v>
      </c>
    </row>
    <row r="16" spans="1:29" ht="18">
      <c r="A16" s="64" t="str">
        <f>CONCATENATE('بيانات أولية وأسماء الطلاب'!A13)</f>
        <v>7</v>
      </c>
      <c r="B16" s="14" t="str">
        <f>CONCATENATE('بيانات أولية وأسماء الطلاب'!B13)</f>
        <v/>
      </c>
      <c r="C16" s="14" t="str">
        <f>CONCATENATE('بيانات أولية وأسماء الطلاب'!C13)</f>
        <v/>
      </c>
      <c r="D16" s="75"/>
      <c r="E16" s="75"/>
      <c r="F16" s="252">
        <f t="shared" si="1"/>
        <v>0</v>
      </c>
      <c r="G16" s="75"/>
      <c r="H16" s="252">
        <f t="shared" si="2"/>
        <v>0</v>
      </c>
      <c r="I16" s="75"/>
      <c r="J16" s="252">
        <f t="shared" si="3"/>
        <v>0</v>
      </c>
      <c r="K16" s="75"/>
      <c r="L16" s="252">
        <f t="shared" si="4"/>
        <v>0</v>
      </c>
      <c r="M16" s="75"/>
      <c r="N16" s="252">
        <f t="shared" si="5"/>
        <v>0</v>
      </c>
      <c r="O16" s="41">
        <f t="shared" si="17"/>
        <v>0</v>
      </c>
      <c r="Q16" s="269">
        <f t="shared" si="6"/>
        <v>0</v>
      </c>
      <c r="R16" s="269">
        <f>IF('بيانات أولية وأسماء الطلاب'!B13&gt;0,1,0)</f>
        <v>0</v>
      </c>
      <c r="S16" s="105" t="str">
        <f t="shared" si="7"/>
        <v>0</v>
      </c>
      <c r="T16" s="270">
        <f t="shared" si="8"/>
        <v>0</v>
      </c>
      <c r="U16" s="105" t="str">
        <f t="shared" si="9"/>
        <v>0</v>
      </c>
      <c r="V16" s="270">
        <f t="shared" si="10"/>
        <v>0</v>
      </c>
      <c r="W16" s="105" t="str">
        <f t="shared" si="11"/>
        <v>0</v>
      </c>
      <c r="X16" s="270">
        <f t="shared" si="12"/>
        <v>0</v>
      </c>
      <c r="Y16" s="105" t="str">
        <f t="shared" si="13"/>
        <v>0</v>
      </c>
      <c r="Z16" s="270">
        <f t="shared" si="14"/>
        <v>0</v>
      </c>
      <c r="AA16" s="105" t="str">
        <f t="shared" si="15"/>
        <v>0</v>
      </c>
      <c r="AB16" s="270">
        <f t="shared" si="16"/>
        <v>0</v>
      </c>
      <c r="AC16" s="269">
        <f t="shared" si="0"/>
        <v>40</v>
      </c>
    </row>
    <row r="17" spans="1:29" ht="18">
      <c r="A17" s="64" t="str">
        <f>CONCATENATE('بيانات أولية وأسماء الطلاب'!A14)</f>
        <v>8</v>
      </c>
      <c r="B17" s="14" t="str">
        <f>CONCATENATE('بيانات أولية وأسماء الطلاب'!B14)</f>
        <v/>
      </c>
      <c r="C17" s="14" t="str">
        <f>CONCATENATE('بيانات أولية وأسماء الطلاب'!C14)</f>
        <v/>
      </c>
      <c r="D17" s="75"/>
      <c r="E17" s="75"/>
      <c r="F17" s="252">
        <f t="shared" si="1"/>
        <v>0</v>
      </c>
      <c r="G17" s="75"/>
      <c r="H17" s="252">
        <f t="shared" si="2"/>
        <v>0</v>
      </c>
      <c r="I17" s="75"/>
      <c r="J17" s="252">
        <f t="shared" si="3"/>
        <v>0</v>
      </c>
      <c r="K17" s="75"/>
      <c r="L17" s="252">
        <f t="shared" si="4"/>
        <v>0</v>
      </c>
      <c r="M17" s="75"/>
      <c r="N17" s="252">
        <f t="shared" si="5"/>
        <v>0</v>
      </c>
      <c r="O17" s="41">
        <f t="shared" si="17"/>
        <v>0</v>
      </c>
      <c r="Q17" s="269">
        <f t="shared" si="6"/>
        <v>0</v>
      </c>
      <c r="R17" s="269">
        <f>IF('بيانات أولية وأسماء الطلاب'!B14&gt;0,1,0)</f>
        <v>0</v>
      </c>
      <c r="S17" s="105" t="str">
        <f t="shared" si="7"/>
        <v>0</v>
      </c>
      <c r="T17" s="270">
        <f t="shared" si="8"/>
        <v>0</v>
      </c>
      <c r="U17" s="105" t="str">
        <f t="shared" si="9"/>
        <v>0</v>
      </c>
      <c r="V17" s="270">
        <f t="shared" si="10"/>
        <v>0</v>
      </c>
      <c r="W17" s="105" t="str">
        <f t="shared" si="11"/>
        <v>0</v>
      </c>
      <c r="X17" s="270">
        <f t="shared" si="12"/>
        <v>0</v>
      </c>
      <c r="Y17" s="105" t="str">
        <f t="shared" si="13"/>
        <v>0</v>
      </c>
      <c r="Z17" s="270">
        <f t="shared" si="14"/>
        <v>0</v>
      </c>
      <c r="AA17" s="105" t="str">
        <f t="shared" si="15"/>
        <v>0</v>
      </c>
      <c r="AB17" s="270">
        <f t="shared" si="16"/>
        <v>0</v>
      </c>
      <c r="AC17" s="269">
        <f t="shared" si="0"/>
        <v>40</v>
      </c>
    </row>
    <row r="18" spans="1:29" ht="18">
      <c r="A18" s="64" t="str">
        <f>CONCATENATE('بيانات أولية وأسماء الطلاب'!A15)</f>
        <v>9</v>
      </c>
      <c r="B18" s="14" t="str">
        <f>CONCATENATE('بيانات أولية وأسماء الطلاب'!B15)</f>
        <v/>
      </c>
      <c r="C18" s="14" t="str">
        <f>CONCATENATE('بيانات أولية وأسماء الطلاب'!C15)</f>
        <v/>
      </c>
      <c r="D18" s="75"/>
      <c r="E18" s="75"/>
      <c r="F18" s="252">
        <f t="shared" si="1"/>
        <v>0</v>
      </c>
      <c r="G18" s="75"/>
      <c r="H18" s="252">
        <f t="shared" si="2"/>
        <v>0</v>
      </c>
      <c r="I18" s="75"/>
      <c r="J18" s="252">
        <f t="shared" si="3"/>
        <v>0</v>
      </c>
      <c r="K18" s="75"/>
      <c r="L18" s="252">
        <f t="shared" si="4"/>
        <v>0</v>
      </c>
      <c r="M18" s="75"/>
      <c r="N18" s="252">
        <f t="shared" si="5"/>
        <v>0</v>
      </c>
      <c r="O18" s="41">
        <f t="shared" si="17"/>
        <v>0</v>
      </c>
      <c r="Q18" s="269">
        <f t="shared" si="6"/>
        <v>0</v>
      </c>
      <c r="R18" s="269">
        <f>IF('بيانات أولية وأسماء الطلاب'!B15&gt;0,1,0)</f>
        <v>0</v>
      </c>
      <c r="S18" s="105" t="str">
        <f t="shared" si="7"/>
        <v>0</v>
      </c>
      <c r="T18" s="270">
        <f t="shared" si="8"/>
        <v>0</v>
      </c>
      <c r="U18" s="105" t="str">
        <f t="shared" si="9"/>
        <v>0</v>
      </c>
      <c r="V18" s="270">
        <f t="shared" si="10"/>
        <v>0</v>
      </c>
      <c r="W18" s="105" t="str">
        <f t="shared" si="11"/>
        <v>0</v>
      </c>
      <c r="X18" s="270">
        <f t="shared" si="12"/>
        <v>0</v>
      </c>
      <c r="Y18" s="105" t="str">
        <f t="shared" si="13"/>
        <v>0</v>
      </c>
      <c r="Z18" s="270">
        <f t="shared" si="14"/>
        <v>0</v>
      </c>
      <c r="AA18" s="105" t="str">
        <f t="shared" si="15"/>
        <v>0</v>
      </c>
      <c r="AB18" s="270">
        <f t="shared" si="16"/>
        <v>0</v>
      </c>
      <c r="AC18" s="269">
        <f t="shared" si="0"/>
        <v>40</v>
      </c>
    </row>
    <row r="19" spans="1:29" ht="18">
      <c r="A19" s="64" t="str">
        <f>CONCATENATE('بيانات أولية وأسماء الطلاب'!A16)</f>
        <v>10</v>
      </c>
      <c r="B19" s="14" t="str">
        <f>CONCATENATE('بيانات أولية وأسماء الطلاب'!B16)</f>
        <v/>
      </c>
      <c r="C19" s="14" t="str">
        <f>CONCATENATE('بيانات أولية وأسماء الطلاب'!C16)</f>
        <v/>
      </c>
      <c r="D19" s="75"/>
      <c r="E19" s="75"/>
      <c r="F19" s="252">
        <f t="shared" si="1"/>
        <v>0</v>
      </c>
      <c r="G19" s="75"/>
      <c r="H19" s="252">
        <f t="shared" si="2"/>
        <v>0</v>
      </c>
      <c r="I19" s="75"/>
      <c r="J19" s="252">
        <f t="shared" si="3"/>
        <v>0</v>
      </c>
      <c r="K19" s="75"/>
      <c r="L19" s="252">
        <f t="shared" si="4"/>
        <v>0</v>
      </c>
      <c r="M19" s="75"/>
      <c r="N19" s="252">
        <f t="shared" si="5"/>
        <v>0</v>
      </c>
      <c r="O19" s="41">
        <f t="shared" si="17"/>
        <v>0</v>
      </c>
      <c r="Q19" s="269">
        <f t="shared" si="6"/>
        <v>0</v>
      </c>
      <c r="R19" s="269">
        <f>IF('بيانات أولية وأسماء الطلاب'!B16&gt;0,1,0)</f>
        <v>0</v>
      </c>
      <c r="S19" s="105" t="str">
        <f t="shared" si="7"/>
        <v>0</v>
      </c>
      <c r="T19" s="270">
        <f t="shared" si="8"/>
        <v>0</v>
      </c>
      <c r="U19" s="105" t="str">
        <f t="shared" si="9"/>
        <v>0</v>
      </c>
      <c r="V19" s="270">
        <f t="shared" si="10"/>
        <v>0</v>
      </c>
      <c r="W19" s="105" t="str">
        <f t="shared" si="11"/>
        <v>0</v>
      </c>
      <c r="X19" s="270">
        <f t="shared" si="12"/>
        <v>0</v>
      </c>
      <c r="Y19" s="105" t="str">
        <f t="shared" si="13"/>
        <v>0</v>
      </c>
      <c r="Z19" s="270">
        <f t="shared" si="14"/>
        <v>0</v>
      </c>
      <c r="AA19" s="105" t="str">
        <f t="shared" si="15"/>
        <v>0</v>
      </c>
      <c r="AB19" s="270">
        <f t="shared" si="16"/>
        <v>0</v>
      </c>
      <c r="AC19" s="269">
        <f t="shared" si="0"/>
        <v>40</v>
      </c>
    </row>
    <row r="20" spans="1:29" ht="18">
      <c r="A20" s="64" t="str">
        <f>CONCATENATE('بيانات أولية وأسماء الطلاب'!A17)</f>
        <v>11</v>
      </c>
      <c r="B20" s="14" t="str">
        <f>CONCATENATE('بيانات أولية وأسماء الطلاب'!B17)</f>
        <v/>
      </c>
      <c r="C20" s="14" t="str">
        <f>CONCATENATE('بيانات أولية وأسماء الطلاب'!C17)</f>
        <v/>
      </c>
      <c r="D20" s="75"/>
      <c r="E20" s="75"/>
      <c r="F20" s="252">
        <f t="shared" si="1"/>
        <v>0</v>
      </c>
      <c r="G20" s="75"/>
      <c r="H20" s="252">
        <f t="shared" si="2"/>
        <v>0</v>
      </c>
      <c r="I20" s="75"/>
      <c r="J20" s="252">
        <f t="shared" si="3"/>
        <v>0</v>
      </c>
      <c r="K20" s="75"/>
      <c r="L20" s="252">
        <f t="shared" si="4"/>
        <v>0</v>
      </c>
      <c r="M20" s="75"/>
      <c r="N20" s="252">
        <f t="shared" si="5"/>
        <v>0</v>
      </c>
      <c r="O20" s="41">
        <f t="shared" si="17"/>
        <v>0</v>
      </c>
      <c r="Q20" s="269">
        <f t="shared" si="6"/>
        <v>0</v>
      </c>
      <c r="R20" s="269">
        <f>IF('بيانات أولية وأسماء الطلاب'!B17&gt;0,1,0)</f>
        <v>0</v>
      </c>
      <c r="S20" s="105" t="str">
        <f t="shared" si="7"/>
        <v>0</v>
      </c>
      <c r="T20" s="270">
        <f t="shared" si="8"/>
        <v>0</v>
      </c>
      <c r="U20" s="105" t="str">
        <f t="shared" si="9"/>
        <v>0</v>
      </c>
      <c r="V20" s="270">
        <f t="shared" si="10"/>
        <v>0</v>
      </c>
      <c r="W20" s="105" t="str">
        <f t="shared" si="11"/>
        <v>0</v>
      </c>
      <c r="X20" s="270">
        <f t="shared" si="12"/>
        <v>0</v>
      </c>
      <c r="Y20" s="105" t="str">
        <f t="shared" si="13"/>
        <v>0</v>
      </c>
      <c r="Z20" s="270">
        <f t="shared" si="14"/>
        <v>0</v>
      </c>
      <c r="AA20" s="105" t="str">
        <f t="shared" si="15"/>
        <v>0</v>
      </c>
      <c r="AB20" s="270">
        <f t="shared" si="16"/>
        <v>0</v>
      </c>
      <c r="AC20" s="269">
        <f t="shared" si="0"/>
        <v>40</v>
      </c>
    </row>
    <row r="21" spans="1:29" ht="18">
      <c r="A21" s="64" t="str">
        <f>CONCATENATE('بيانات أولية وأسماء الطلاب'!A18)</f>
        <v>12</v>
      </c>
      <c r="B21" s="14" t="str">
        <f>CONCATENATE('بيانات أولية وأسماء الطلاب'!B18)</f>
        <v/>
      </c>
      <c r="C21" s="14" t="str">
        <f>CONCATENATE('بيانات أولية وأسماء الطلاب'!C18)</f>
        <v/>
      </c>
      <c r="D21" s="75"/>
      <c r="E21" s="75"/>
      <c r="F21" s="252">
        <f t="shared" si="1"/>
        <v>0</v>
      </c>
      <c r="G21" s="75"/>
      <c r="H21" s="252">
        <f t="shared" si="2"/>
        <v>0</v>
      </c>
      <c r="I21" s="75"/>
      <c r="J21" s="252">
        <f t="shared" si="3"/>
        <v>0</v>
      </c>
      <c r="K21" s="75"/>
      <c r="L21" s="252">
        <f t="shared" si="4"/>
        <v>0</v>
      </c>
      <c r="M21" s="75"/>
      <c r="N21" s="252">
        <f t="shared" si="5"/>
        <v>0</v>
      </c>
      <c r="O21" s="41">
        <f t="shared" si="17"/>
        <v>0</v>
      </c>
      <c r="Q21" s="269">
        <f t="shared" si="6"/>
        <v>0</v>
      </c>
      <c r="R21" s="269">
        <f>IF('بيانات أولية وأسماء الطلاب'!B18&gt;0,1,0)</f>
        <v>0</v>
      </c>
      <c r="S21" s="105" t="str">
        <f t="shared" si="7"/>
        <v>0</v>
      </c>
      <c r="T21" s="270">
        <f t="shared" si="8"/>
        <v>0</v>
      </c>
      <c r="U21" s="105" t="str">
        <f t="shared" si="9"/>
        <v>0</v>
      </c>
      <c r="V21" s="270">
        <f t="shared" si="10"/>
        <v>0</v>
      </c>
      <c r="W21" s="105" t="str">
        <f t="shared" si="11"/>
        <v>0</v>
      </c>
      <c r="X21" s="270">
        <f t="shared" si="12"/>
        <v>0</v>
      </c>
      <c r="Y21" s="105" t="str">
        <f t="shared" si="13"/>
        <v>0</v>
      </c>
      <c r="Z21" s="270">
        <f t="shared" si="14"/>
        <v>0</v>
      </c>
      <c r="AA21" s="105" t="str">
        <f t="shared" si="15"/>
        <v>0</v>
      </c>
      <c r="AB21" s="270">
        <f t="shared" si="16"/>
        <v>0</v>
      </c>
      <c r="AC21" s="269">
        <f t="shared" si="0"/>
        <v>40</v>
      </c>
    </row>
    <row r="22" spans="1:29" ht="18">
      <c r="A22" s="64" t="str">
        <f>CONCATENATE('بيانات أولية وأسماء الطلاب'!A19)</f>
        <v>13</v>
      </c>
      <c r="B22" s="14" t="str">
        <f>CONCATENATE('بيانات أولية وأسماء الطلاب'!B19)</f>
        <v/>
      </c>
      <c r="C22" s="14" t="str">
        <f>CONCATENATE('بيانات أولية وأسماء الطلاب'!C19)</f>
        <v/>
      </c>
      <c r="D22" s="75"/>
      <c r="E22" s="75"/>
      <c r="F22" s="252">
        <f t="shared" si="1"/>
        <v>0</v>
      </c>
      <c r="G22" s="75"/>
      <c r="H22" s="252">
        <f t="shared" si="2"/>
        <v>0</v>
      </c>
      <c r="I22" s="75"/>
      <c r="J22" s="252">
        <f t="shared" si="3"/>
        <v>0</v>
      </c>
      <c r="K22" s="75"/>
      <c r="L22" s="252">
        <f t="shared" si="4"/>
        <v>0</v>
      </c>
      <c r="M22" s="75"/>
      <c r="N22" s="252">
        <f t="shared" si="5"/>
        <v>0</v>
      </c>
      <c r="O22" s="41">
        <f t="shared" si="17"/>
        <v>0</v>
      </c>
      <c r="Q22" s="269">
        <f t="shared" si="6"/>
        <v>0</v>
      </c>
      <c r="R22" s="269">
        <f>IF('بيانات أولية وأسماء الطلاب'!B19&gt;0,1,0)</f>
        <v>0</v>
      </c>
      <c r="S22" s="105" t="str">
        <f t="shared" si="7"/>
        <v>0</v>
      </c>
      <c r="T22" s="270">
        <f t="shared" si="8"/>
        <v>0</v>
      </c>
      <c r="U22" s="105" t="str">
        <f t="shared" si="9"/>
        <v>0</v>
      </c>
      <c r="V22" s="270">
        <f t="shared" si="10"/>
        <v>0</v>
      </c>
      <c r="W22" s="105" t="str">
        <f t="shared" si="11"/>
        <v>0</v>
      </c>
      <c r="X22" s="270">
        <f t="shared" si="12"/>
        <v>0</v>
      </c>
      <c r="Y22" s="105" t="str">
        <f t="shared" si="13"/>
        <v>0</v>
      </c>
      <c r="Z22" s="270">
        <f t="shared" si="14"/>
        <v>0</v>
      </c>
      <c r="AA22" s="105" t="str">
        <f t="shared" si="15"/>
        <v>0</v>
      </c>
      <c r="AB22" s="270">
        <f t="shared" si="16"/>
        <v>0</v>
      </c>
      <c r="AC22" s="269">
        <f t="shared" si="0"/>
        <v>40</v>
      </c>
    </row>
    <row r="23" spans="1:29" ht="18">
      <c r="A23" s="64" t="str">
        <f>CONCATENATE('بيانات أولية وأسماء الطلاب'!A20)</f>
        <v>14</v>
      </c>
      <c r="B23" s="14" t="str">
        <f>CONCATENATE('بيانات أولية وأسماء الطلاب'!B20)</f>
        <v/>
      </c>
      <c r="C23" s="14" t="str">
        <f>CONCATENATE('بيانات أولية وأسماء الطلاب'!C20)</f>
        <v/>
      </c>
      <c r="D23" s="75"/>
      <c r="E23" s="75"/>
      <c r="F23" s="252">
        <f t="shared" si="1"/>
        <v>0</v>
      </c>
      <c r="G23" s="75"/>
      <c r="H23" s="252">
        <f t="shared" si="2"/>
        <v>0</v>
      </c>
      <c r="I23" s="75"/>
      <c r="J23" s="252">
        <f t="shared" si="3"/>
        <v>0</v>
      </c>
      <c r="K23" s="75"/>
      <c r="L23" s="252">
        <f t="shared" si="4"/>
        <v>0</v>
      </c>
      <c r="M23" s="75"/>
      <c r="N23" s="252">
        <f t="shared" si="5"/>
        <v>0</v>
      </c>
      <c r="O23" s="41">
        <f t="shared" si="17"/>
        <v>0</v>
      </c>
      <c r="Q23" s="269">
        <f t="shared" si="6"/>
        <v>0</v>
      </c>
      <c r="R23" s="269">
        <f>IF('بيانات أولية وأسماء الطلاب'!B20&gt;0,1,0)</f>
        <v>0</v>
      </c>
      <c r="S23" s="105" t="str">
        <f t="shared" si="7"/>
        <v>0</v>
      </c>
      <c r="T23" s="270">
        <f t="shared" si="8"/>
        <v>0</v>
      </c>
      <c r="U23" s="105" t="str">
        <f t="shared" si="9"/>
        <v>0</v>
      </c>
      <c r="V23" s="270">
        <f t="shared" si="10"/>
        <v>0</v>
      </c>
      <c r="W23" s="105" t="str">
        <f t="shared" si="11"/>
        <v>0</v>
      </c>
      <c r="X23" s="270">
        <f t="shared" si="12"/>
        <v>0</v>
      </c>
      <c r="Y23" s="105" t="str">
        <f t="shared" si="13"/>
        <v>0</v>
      </c>
      <c r="Z23" s="270">
        <f t="shared" si="14"/>
        <v>0</v>
      </c>
      <c r="AA23" s="105" t="str">
        <f t="shared" si="15"/>
        <v>0</v>
      </c>
      <c r="AB23" s="270">
        <f t="shared" si="16"/>
        <v>0</v>
      </c>
      <c r="AC23" s="269">
        <f t="shared" si="0"/>
        <v>40</v>
      </c>
    </row>
    <row r="24" spans="1:29" ht="18">
      <c r="A24" s="64" t="str">
        <f>CONCATENATE('بيانات أولية وأسماء الطلاب'!A21)</f>
        <v>15</v>
      </c>
      <c r="B24" s="14" t="str">
        <f>CONCATENATE('بيانات أولية وأسماء الطلاب'!B21)</f>
        <v/>
      </c>
      <c r="C24" s="14" t="str">
        <f>CONCATENATE('بيانات أولية وأسماء الطلاب'!C21)</f>
        <v/>
      </c>
      <c r="D24" s="75"/>
      <c r="E24" s="75"/>
      <c r="F24" s="252">
        <f t="shared" si="1"/>
        <v>0</v>
      </c>
      <c r="G24" s="75"/>
      <c r="H24" s="252">
        <f t="shared" si="2"/>
        <v>0</v>
      </c>
      <c r="I24" s="75"/>
      <c r="J24" s="252">
        <f t="shared" si="3"/>
        <v>0</v>
      </c>
      <c r="K24" s="75"/>
      <c r="L24" s="252">
        <f t="shared" si="4"/>
        <v>0</v>
      </c>
      <c r="M24" s="75"/>
      <c r="N24" s="252">
        <f t="shared" si="5"/>
        <v>0</v>
      </c>
      <c r="O24" s="41">
        <f t="shared" si="17"/>
        <v>0</v>
      </c>
      <c r="Q24" s="269">
        <f t="shared" si="6"/>
        <v>0</v>
      </c>
      <c r="R24" s="269">
        <f>IF('بيانات أولية وأسماء الطلاب'!B21&gt;0,1,0)</f>
        <v>0</v>
      </c>
      <c r="S24" s="105" t="str">
        <f t="shared" si="7"/>
        <v>0</v>
      </c>
      <c r="T24" s="270">
        <f t="shared" si="8"/>
        <v>0</v>
      </c>
      <c r="U24" s="105" t="str">
        <f t="shared" si="9"/>
        <v>0</v>
      </c>
      <c r="V24" s="270">
        <f t="shared" si="10"/>
        <v>0</v>
      </c>
      <c r="W24" s="105" t="str">
        <f t="shared" si="11"/>
        <v>0</v>
      </c>
      <c r="X24" s="270">
        <f t="shared" si="12"/>
        <v>0</v>
      </c>
      <c r="Y24" s="105" t="str">
        <f t="shared" si="13"/>
        <v>0</v>
      </c>
      <c r="Z24" s="270">
        <f t="shared" si="14"/>
        <v>0</v>
      </c>
      <c r="AA24" s="105" t="str">
        <f t="shared" si="15"/>
        <v>0</v>
      </c>
      <c r="AB24" s="270">
        <f t="shared" si="16"/>
        <v>0</v>
      </c>
      <c r="AC24" s="269">
        <f t="shared" si="0"/>
        <v>40</v>
      </c>
    </row>
    <row r="25" spans="1:29" ht="18">
      <c r="A25" s="64" t="str">
        <f>CONCATENATE('بيانات أولية وأسماء الطلاب'!A22)</f>
        <v>16</v>
      </c>
      <c r="B25" s="14" t="str">
        <f>CONCATENATE('بيانات أولية وأسماء الطلاب'!B22)</f>
        <v/>
      </c>
      <c r="C25" s="14" t="str">
        <f>CONCATENATE('بيانات أولية وأسماء الطلاب'!C22)</f>
        <v/>
      </c>
      <c r="D25" s="75"/>
      <c r="E25" s="75"/>
      <c r="F25" s="252">
        <f t="shared" si="1"/>
        <v>0</v>
      </c>
      <c r="G25" s="75"/>
      <c r="H25" s="252">
        <f t="shared" si="2"/>
        <v>0</v>
      </c>
      <c r="I25" s="75"/>
      <c r="J25" s="252">
        <f t="shared" si="3"/>
        <v>0</v>
      </c>
      <c r="K25" s="75"/>
      <c r="L25" s="252">
        <f t="shared" si="4"/>
        <v>0</v>
      </c>
      <c r="M25" s="75"/>
      <c r="N25" s="252">
        <f t="shared" si="5"/>
        <v>0</v>
      </c>
      <c r="O25" s="41">
        <f t="shared" si="17"/>
        <v>0</v>
      </c>
      <c r="Q25" s="269">
        <f t="shared" si="6"/>
        <v>0</v>
      </c>
      <c r="R25" s="269">
        <f>IF('بيانات أولية وأسماء الطلاب'!B22&gt;0,1,0)</f>
        <v>0</v>
      </c>
      <c r="S25" s="105" t="str">
        <f t="shared" si="7"/>
        <v>0</v>
      </c>
      <c r="T25" s="270">
        <f t="shared" si="8"/>
        <v>0</v>
      </c>
      <c r="U25" s="105" t="str">
        <f t="shared" si="9"/>
        <v>0</v>
      </c>
      <c r="V25" s="270">
        <f t="shared" si="10"/>
        <v>0</v>
      </c>
      <c r="W25" s="105" t="str">
        <f t="shared" si="11"/>
        <v>0</v>
      </c>
      <c r="X25" s="270">
        <f t="shared" si="12"/>
        <v>0</v>
      </c>
      <c r="Y25" s="105" t="str">
        <f t="shared" si="13"/>
        <v>0</v>
      </c>
      <c r="Z25" s="270">
        <f t="shared" si="14"/>
        <v>0</v>
      </c>
      <c r="AA25" s="105" t="str">
        <f t="shared" si="15"/>
        <v>0</v>
      </c>
      <c r="AB25" s="270">
        <f t="shared" si="16"/>
        <v>0</v>
      </c>
      <c r="AC25" s="269">
        <f t="shared" si="0"/>
        <v>40</v>
      </c>
    </row>
    <row r="26" spans="1:29" ht="18">
      <c r="A26" s="64" t="str">
        <f>CONCATENATE('بيانات أولية وأسماء الطلاب'!A23)</f>
        <v>17</v>
      </c>
      <c r="B26" s="14" t="str">
        <f>CONCATENATE('بيانات أولية وأسماء الطلاب'!B23)</f>
        <v/>
      </c>
      <c r="C26" s="14" t="str">
        <f>CONCATENATE('بيانات أولية وأسماء الطلاب'!C23)</f>
        <v/>
      </c>
      <c r="D26" s="75"/>
      <c r="E26" s="75"/>
      <c r="F26" s="252">
        <f t="shared" si="1"/>
        <v>0</v>
      </c>
      <c r="G26" s="75"/>
      <c r="H26" s="252">
        <f t="shared" si="2"/>
        <v>0</v>
      </c>
      <c r="I26" s="75"/>
      <c r="J26" s="252">
        <f t="shared" si="3"/>
        <v>0</v>
      </c>
      <c r="K26" s="75"/>
      <c r="L26" s="252">
        <f t="shared" si="4"/>
        <v>0</v>
      </c>
      <c r="M26" s="75"/>
      <c r="N26" s="252">
        <f t="shared" si="5"/>
        <v>0</v>
      </c>
      <c r="O26" s="41">
        <f t="shared" si="17"/>
        <v>0</v>
      </c>
      <c r="Q26" s="269">
        <f t="shared" si="6"/>
        <v>0</v>
      </c>
      <c r="R26" s="269">
        <f>IF('بيانات أولية وأسماء الطلاب'!B23&gt;0,1,0)</f>
        <v>0</v>
      </c>
      <c r="S26" s="105" t="str">
        <f t="shared" si="7"/>
        <v>0</v>
      </c>
      <c r="T26" s="270">
        <f t="shared" si="8"/>
        <v>0</v>
      </c>
      <c r="U26" s="105" t="str">
        <f t="shared" si="9"/>
        <v>0</v>
      </c>
      <c r="V26" s="270">
        <f t="shared" si="10"/>
        <v>0</v>
      </c>
      <c r="W26" s="105" t="str">
        <f t="shared" si="11"/>
        <v>0</v>
      </c>
      <c r="X26" s="270">
        <f t="shared" si="12"/>
        <v>0</v>
      </c>
      <c r="Y26" s="105" t="str">
        <f t="shared" si="13"/>
        <v>0</v>
      </c>
      <c r="Z26" s="270">
        <f t="shared" si="14"/>
        <v>0</v>
      </c>
      <c r="AA26" s="105" t="str">
        <f t="shared" si="15"/>
        <v>0</v>
      </c>
      <c r="AB26" s="270">
        <f t="shared" si="16"/>
        <v>0</v>
      </c>
      <c r="AC26" s="269">
        <f t="shared" si="0"/>
        <v>40</v>
      </c>
    </row>
    <row r="27" spans="1:29" ht="18">
      <c r="A27" s="64" t="str">
        <f>CONCATENATE('بيانات أولية وأسماء الطلاب'!A24)</f>
        <v>18</v>
      </c>
      <c r="B27" s="14" t="str">
        <f>CONCATENATE('بيانات أولية وأسماء الطلاب'!B24)</f>
        <v/>
      </c>
      <c r="C27" s="14" t="str">
        <f>CONCATENATE('بيانات أولية وأسماء الطلاب'!C24)</f>
        <v/>
      </c>
      <c r="D27" s="75"/>
      <c r="E27" s="75"/>
      <c r="F27" s="252">
        <f t="shared" si="1"/>
        <v>0</v>
      </c>
      <c r="G27" s="75"/>
      <c r="H27" s="252">
        <f t="shared" si="2"/>
        <v>0</v>
      </c>
      <c r="I27" s="75"/>
      <c r="J27" s="252">
        <f t="shared" si="3"/>
        <v>0</v>
      </c>
      <c r="K27" s="75"/>
      <c r="L27" s="252">
        <f t="shared" si="4"/>
        <v>0</v>
      </c>
      <c r="M27" s="75"/>
      <c r="N27" s="252">
        <f t="shared" si="5"/>
        <v>0</v>
      </c>
      <c r="O27" s="41">
        <f t="shared" si="17"/>
        <v>0</v>
      </c>
      <c r="Q27" s="269">
        <f t="shared" si="6"/>
        <v>0</v>
      </c>
      <c r="R27" s="269">
        <f>IF('بيانات أولية وأسماء الطلاب'!B24&gt;0,1,0)</f>
        <v>0</v>
      </c>
      <c r="S27" s="105" t="str">
        <f t="shared" si="7"/>
        <v>0</v>
      </c>
      <c r="T27" s="270">
        <f t="shared" si="8"/>
        <v>0</v>
      </c>
      <c r="U27" s="105" t="str">
        <f t="shared" si="9"/>
        <v>0</v>
      </c>
      <c r="V27" s="270">
        <f t="shared" si="10"/>
        <v>0</v>
      </c>
      <c r="W27" s="105" t="str">
        <f t="shared" si="11"/>
        <v>0</v>
      </c>
      <c r="X27" s="270">
        <f t="shared" si="12"/>
        <v>0</v>
      </c>
      <c r="Y27" s="105" t="str">
        <f t="shared" si="13"/>
        <v>0</v>
      </c>
      <c r="Z27" s="270">
        <f t="shared" si="14"/>
        <v>0</v>
      </c>
      <c r="AA27" s="105" t="str">
        <f t="shared" si="15"/>
        <v>0</v>
      </c>
      <c r="AB27" s="270">
        <f t="shared" si="16"/>
        <v>0</v>
      </c>
      <c r="AC27" s="269">
        <f t="shared" si="0"/>
        <v>40</v>
      </c>
    </row>
    <row r="28" spans="1:29" ht="18">
      <c r="A28" s="64" t="str">
        <f>CONCATENATE('بيانات أولية وأسماء الطلاب'!A25)</f>
        <v>19</v>
      </c>
      <c r="B28" s="14" t="str">
        <f>CONCATENATE('بيانات أولية وأسماء الطلاب'!B25)</f>
        <v/>
      </c>
      <c r="C28" s="14" t="str">
        <f>CONCATENATE('بيانات أولية وأسماء الطلاب'!C25)</f>
        <v/>
      </c>
      <c r="D28" s="75"/>
      <c r="E28" s="75"/>
      <c r="F28" s="252">
        <f t="shared" si="1"/>
        <v>0</v>
      </c>
      <c r="G28" s="75"/>
      <c r="H28" s="252">
        <f t="shared" si="2"/>
        <v>0</v>
      </c>
      <c r="I28" s="75"/>
      <c r="J28" s="252">
        <f t="shared" si="3"/>
        <v>0</v>
      </c>
      <c r="K28" s="75"/>
      <c r="L28" s="252">
        <f t="shared" si="4"/>
        <v>0</v>
      </c>
      <c r="M28" s="75"/>
      <c r="N28" s="252">
        <f t="shared" si="5"/>
        <v>0</v>
      </c>
      <c r="O28" s="41">
        <f t="shared" si="17"/>
        <v>0</v>
      </c>
      <c r="Q28" s="269">
        <f t="shared" si="6"/>
        <v>0</v>
      </c>
      <c r="R28" s="269">
        <f>IF('بيانات أولية وأسماء الطلاب'!B25&gt;0,1,0)</f>
        <v>0</v>
      </c>
      <c r="S28" s="105" t="str">
        <f t="shared" si="7"/>
        <v>0</v>
      </c>
      <c r="T28" s="270">
        <f t="shared" si="8"/>
        <v>0</v>
      </c>
      <c r="U28" s="105" t="str">
        <f t="shared" si="9"/>
        <v>0</v>
      </c>
      <c r="V28" s="270">
        <f t="shared" si="10"/>
        <v>0</v>
      </c>
      <c r="W28" s="105" t="str">
        <f t="shared" si="11"/>
        <v>0</v>
      </c>
      <c r="X28" s="270">
        <f t="shared" si="12"/>
        <v>0</v>
      </c>
      <c r="Y28" s="105" t="str">
        <f t="shared" si="13"/>
        <v>0</v>
      </c>
      <c r="Z28" s="270">
        <f t="shared" si="14"/>
        <v>0</v>
      </c>
      <c r="AA28" s="105" t="str">
        <f t="shared" si="15"/>
        <v>0</v>
      </c>
      <c r="AB28" s="270">
        <f t="shared" si="16"/>
        <v>0</v>
      </c>
      <c r="AC28" s="269">
        <f t="shared" si="0"/>
        <v>40</v>
      </c>
    </row>
    <row r="29" spans="1:29" ht="18">
      <c r="A29" s="64" t="str">
        <f>CONCATENATE('بيانات أولية وأسماء الطلاب'!A26)</f>
        <v>20</v>
      </c>
      <c r="B29" s="14" t="str">
        <f>CONCATENATE('بيانات أولية وأسماء الطلاب'!B26)</f>
        <v/>
      </c>
      <c r="C29" s="14" t="str">
        <f>CONCATENATE('بيانات أولية وأسماء الطلاب'!C26)</f>
        <v/>
      </c>
      <c r="D29" s="75"/>
      <c r="E29" s="75"/>
      <c r="F29" s="252">
        <f t="shared" si="1"/>
        <v>0</v>
      </c>
      <c r="G29" s="75"/>
      <c r="H29" s="252">
        <f t="shared" si="2"/>
        <v>0</v>
      </c>
      <c r="I29" s="75"/>
      <c r="J29" s="252">
        <f t="shared" si="3"/>
        <v>0</v>
      </c>
      <c r="K29" s="75"/>
      <c r="L29" s="252">
        <f t="shared" si="4"/>
        <v>0</v>
      </c>
      <c r="M29" s="75"/>
      <c r="N29" s="252">
        <f t="shared" si="5"/>
        <v>0</v>
      </c>
      <c r="O29" s="41">
        <f t="shared" si="17"/>
        <v>0</v>
      </c>
      <c r="Q29" s="269">
        <f t="shared" si="6"/>
        <v>0</v>
      </c>
      <c r="R29" s="269">
        <f>IF('بيانات أولية وأسماء الطلاب'!B26&gt;0,1,0)</f>
        <v>0</v>
      </c>
      <c r="S29" s="105" t="str">
        <f t="shared" si="7"/>
        <v>0</v>
      </c>
      <c r="T29" s="270">
        <f t="shared" si="8"/>
        <v>0</v>
      </c>
      <c r="U29" s="105" t="str">
        <f t="shared" si="9"/>
        <v>0</v>
      </c>
      <c r="V29" s="270">
        <f t="shared" si="10"/>
        <v>0</v>
      </c>
      <c r="W29" s="105" t="str">
        <f t="shared" si="11"/>
        <v>0</v>
      </c>
      <c r="X29" s="270">
        <f t="shared" si="12"/>
        <v>0</v>
      </c>
      <c r="Y29" s="105" t="str">
        <f t="shared" si="13"/>
        <v>0</v>
      </c>
      <c r="Z29" s="270">
        <f t="shared" si="14"/>
        <v>0</v>
      </c>
      <c r="AA29" s="105" t="str">
        <f t="shared" si="15"/>
        <v>0</v>
      </c>
      <c r="AB29" s="270">
        <f t="shared" si="16"/>
        <v>0</v>
      </c>
      <c r="AC29" s="269">
        <f t="shared" si="0"/>
        <v>40</v>
      </c>
    </row>
    <row r="30" spans="1:29" ht="18">
      <c r="A30" s="64" t="str">
        <f>CONCATENATE('بيانات أولية وأسماء الطلاب'!A27)</f>
        <v>21</v>
      </c>
      <c r="B30" s="14" t="str">
        <f>CONCATENATE('بيانات أولية وأسماء الطلاب'!B27)</f>
        <v/>
      </c>
      <c r="C30" s="14" t="str">
        <f>CONCATENATE('بيانات أولية وأسماء الطلاب'!C27)</f>
        <v/>
      </c>
      <c r="D30" s="75"/>
      <c r="E30" s="75"/>
      <c r="F30" s="252">
        <f t="shared" si="1"/>
        <v>0</v>
      </c>
      <c r="G30" s="75"/>
      <c r="H30" s="252">
        <f t="shared" si="2"/>
        <v>0</v>
      </c>
      <c r="I30" s="75"/>
      <c r="J30" s="252">
        <f t="shared" si="3"/>
        <v>0</v>
      </c>
      <c r="K30" s="75"/>
      <c r="L30" s="252">
        <f t="shared" si="4"/>
        <v>0</v>
      </c>
      <c r="M30" s="75"/>
      <c r="N30" s="252">
        <f t="shared" si="5"/>
        <v>0</v>
      </c>
      <c r="O30" s="41">
        <f t="shared" si="17"/>
        <v>0</v>
      </c>
      <c r="Q30" s="269">
        <f t="shared" si="6"/>
        <v>0</v>
      </c>
      <c r="R30" s="269">
        <f>IF('بيانات أولية وأسماء الطلاب'!B27&gt;0,1,0)</f>
        <v>0</v>
      </c>
      <c r="S30" s="105" t="str">
        <f t="shared" si="7"/>
        <v>0</v>
      </c>
      <c r="T30" s="270">
        <f t="shared" si="8"/>
        <v>0</v>
      </c>
      <c r="U30" s="105" t="str">
        <f t="shared" si="9"/>
        <v>0</v>
      </c>
      <c r="V30" s="270">
        <f t="shared" si="10"/>
        <v>0</v>
      </c>
      <c r="W30" s="105" t="str">
        <f t="shared" si="11"/>
        <v>0</v>
      </c>
      <c r="X30" s="270">
        <f t="shared" si="12"/>
        <v>0</v>
      </c>
      <c r="Y30" s="105" t="str">
        <f t="shared" si="13"/>
        <v>0</v>
      </c>
      <c r="Z30" s="270">
        <f t="shared" si="14"/>
        <v>0</v>
      </c>
      <c r="AA30" s="105" t="str">
        <f t="shared" si="15"/>
        <v>0</v>
      </c>
      <c r="AB30" s="270">
        <f t="shared" si="16"/>
        <v>0</v>
      </c>
      <c r="AC30" s="269">
        <f t="shared" si="0"/>
        <v>40</v>
      </c>
    </row>
    <row r="31" spans="1:29" ht="18">
      <c r="A31" s="64" t="str">
        <f>CONCATENATE('بيانات أولية وأسماء الطلاب'!A28)</f>
        <v>22</v>
      </c>
      <c r="B31" s="14" t="str">
        <f>CONCATENATE('بيانات أولية وأسماء الطلاب'!B28)</f>
        <v/>
      </c>
      <c r="C31" s="14" t="str">
        <f>CONCATENATE('بيانات أولية وأسماء الطلاب'!C28)</f>
        <v/>
      </c>
      <c r="D31" s="75"/>
      <c r="E31" s="75"/>
      <c r="F31" s="252">
        <f t="shared" si="1"/>
        <v>0</v>
      </c>
      <c r="G31" s="75"/>
      <c r="H31" s="252">
        <f t="shared" si="2"/>
        <v>0</v>
      </c>
      <c r="I31" s="75"/>
      <c r="J31" s="252">
        <f t="shared" si="3"/>
        <v>0</v>
      </c>
      <c r="K31" s="75"/>
      <c r="L31" s="252">
        <f t="shared" si="4"/>
        <v>0</v>
      </c>
      <c r="M31" s="75"/>
      <c r="N31" s="252">
        <f t="shared" si="5"/>
        <v>0</v>
      </c>
      <c r="O31" s="41">
        <f t="shared" si="17"/>
        <v>0</v>
      </c>
      <c r="Q31" s="269">
        <f t="shared" si="6"/>
        <v>0</v>
      </c>
      <c r="R31" s="269">
        <f>IF('بيانات أولية وأسماء الطلاب'!B28&gt;0,1,0)</f>
        <v>0</v>
      </c>
      <c r="S31" s="105" t="str">
        <f t="shared" si="7"/>
        <v>0</v>
      </c>
      <c r="T31" s="270">
        <f t="shared" si="8"/>
        <v>0</v>
      </c>
      <c r="U31" s="105" t="str">
        <f t="shared" si="9"/>
        <v>0</v>
      </c>
      <c r="V31" s="270">
        <f t="shared" si="10"/>
        <v>0</v>
      </c>
      <c r="W31" s="105" t="str">
        <f t="shared" si="11"/>
        <v>0</v>
      </c>
      <c r="X31" s="270">
        <f t="shared" si="12"/>
        <v>0</v>
      </c>
      <c r="Y31" s="105" t="str">
        <f t="shared" si="13"/>
        <v>0</v>
      </c>
      <c r="Z31" s="270">
        <f t="shared" si="14"/>
        <v>0</v>
      </c>
      <c r="AA31" s="105" t="str">
        <f t="shared" si="15"/>
        <v>0</v>
      </c>
      <c r="AB31" s="270">
        <f t="shared" si="16"/>
        <v>0</v>
      </c>
      <c r="AC31" s="269">
        <f t="shared" si="0"/>
        <v>40</v>
      </c>
    </row>
    <row r="32" spans="1:29" ht="18">
      <c r="A32" s="64" t="str">
        <f>CONCATENATE('بيانات أولية وأسماء الطلاب'!A29)</f>
        <v>23</v>
      </c>
      <c r="B32" s="14" t="str">
        <f>CONCATENATE('بيانات أولية وأسماء الطلاب'!B29)</f>
        <v/>
      </c>
      <c r="C32" s="14" t="str">
        <f>CONCATENATE('بيانات أولية وأسماء الطلاب'!C29)</f>
        <v/>
      </c>
      <c r="D32" s="75"/>
      <c r="E32" s="75"/>
      <c r="F32" s="252">
        <f t="shared" si="1"/>
        <v>0</v>
      </c>
      <c r="G32" s="75"/>
      <c r="H32" s="252">
        <f t="shared" si="2"/>
        <v>0</v>
      </c>
      <c r="I32" s="75"/>
      <c r="J32" s="252">
        <f t="shared" si="3"/>
        <v>0</v>
      </c>
      <c r="K32" s="75"/>
      <c r="L32" s="252">
        <f t="shared" si="4"/>
        <v>0</v>
      </c>
      <c r="M32" s="75"/>
      <c r="N32" s="252">
        <f t="shared" si="5"/>
        <v>0</v>
      </c>
      <c r="O32" s="41">
        <f t="shared" si="17"/>
        <v>0</v>
      </c>
      <c r="Q32" s="269">
        <f t="shared" si="6"/>
        <v>0</v>
      </c>
      <c r="R32" s="269">
        <f>IF('بيانات أولية وأسماء الطلاب'!B29&gt;0,1,0)</f>
        <v>0</v>
      </c>
      <c r="S32" s="105" t="str">
        <f t="shared" si="7"/>
        <v>0</v>
      </c>
      <c r="T32" s="270">
        <f t="shared" si="8"/>
        <v>0</v>
      </c>
      <c r="U32" s="105" t="str">
        <f t="shared" si="9"/>
        <v>0</v>
      </c>
      <c r="V32" s="270">
        <f t="shared" si="10"/>
        <v>0</v>
      </c>
      <c r="W32" s="105" t="str">
        <f t="shared" si="11"/>
        <v>0</v>
      </c>
      <c r="X32" s="270">
        <f t="shared" si="12"/>
        <v>0</v>
      </c>
      <c r="Y32" s="105" t="str">
        <f t="shared" si="13"/>
        <v>0</v>
      </c>
      <c r="Z32" s="270">
        <f t="shared" si="14"/>
        <v>0</v>
      </c>
      <c r="AA32" s="105" t="str">
        <f t="shared" si="15"/>
        <v>0</v>
      </c>
      <c r="AB32" s="270">
        <f t="shared" si="16"/>
        <v>0</v>
      </c>
      <c r="AC32" s="269">
        <f t="shared" si="0"/>
        <v>40</v>
      </c>
    </row>
    <row r="33" spans="1:29" ht="18">
      <c r="A33" s="64" t="str">
        <f>CONCATENATE('بيانات أولية وأسماء الطلاب'!A30)</f>
        <v>24</v>
      </c>
      <c r="B33" s="14" t="str">
        <f>CONCATENATE('بيانات أولية وأسماء الطلاب'!B30)</f>
        <v/>
      </c>
      <c r="C33" s="14" t="str">
        <f>CONCATENATE('بيانات أولية وأسماء الطلاب'!C30)</f>
        <v/>
      </c>
      <c r="D33" s="75"/>
      <c r="E33" s="75"/>
      <c r="F33" s="252">
        <f t="shared" si="1"/>
        <v>0</v>
      </c>
      <c r="G33" s="75"/>
      <c r="H33" s="252">
        <f t="shared" si="2"/>
        <v>0</v>
      </c>
      <c r="I33" s="75"/>
      <c r="J33" s="252">
        <f t="shared" si="3"/>
        <v>0</v>
      </c>
      <c r="K33" s="75"/>
      <c r="L33" s="252">
        <f t="shared" si="4"/>
        <v>0</v>
      </c>
      <c r="M33" s="75"/>
      <c r="N33" s="252">
        <f t="shared" si="5"/>
        <v>0</v>
      </c>
      <c r="O33" s="41">
        <f t="shared" si="17"/>
        <v>0</v>
      </c>
      <c r="Q33" s="269">
        <f t="shared" si="6"/>
        <v>0</v>
      </c>
      <c r="R33" s="269">
        <f>IF('بيانات أولية وأسماء الطلاب'!B30&gt;0,1,0)</f>
        <v>0</v>
      </c>
      <c r="S33" s="105" t="str">
        <f t="shared" si="7"/>
        <v>0</v>
      </c>
      <c r="T33" s="270">
        <f t="shared" si="8"/>
        <v>0</v>
      </c>
      <c r="U33" s="105" t="str">
        <f t="shared" si="9"/>
        <v>0</v>
      </c>
      <c r="V33" s="270">
        <f t="shared" si="10"/>
        <v>0</v>
      </c>
      <c r="W33" s="105" t="str">
        <f t="shared" si="11"/>
        <v>0</v>
      </c>
      <c r="X33" s="270">
        <f t="shared" si="12"/>
        <v>0</v>
      </c>
      <c r="Y33" s="105" t="str">
        <f t="shared" si="13"/>
        <v>0</v>
      </c>
      <c r="Z33" s="270">
        <f t="shared" si="14"/>
        <v>0</v>
      </c>
      <c r="AA33" s="105" t="str">
        <f t="shared" si="15"/>
        <v>0</v>
      </c>
      <c r="AB33" s="270">
        <f t="shared" si="16"/>
        <v>0</v>
      </c>
      <c r="AC33" s="269">
        <f t="shared" si="0"/>
        <v>40</v>
      </c>
    </row>
    <row r="34" spans="1:29" ht="18">
      <c r="A34" s="64" t="str">
        <f>CONCATENATE('بيانات أولية وأسماء الطلاب'!A31)</f>
        <v>25</v>
      </c>
      <c r="B34" s="14" t="str">
        <f>CONCATENATE('بيانات أولية وأسماء الطلاب'!B31)</f>
        <v/>
      </c>
      <c r="C34" s="14" t="str">
        <f>CONCATENATE('بيانات أولية وأسماء الطلاب'!C31)</f>
        <v/>
      </c>
      <c r="D34" s="75"/>
      <c r="E34" s="75"/>
      <c r="F34" s="252">
        <f t="shared" si="1"/>
        <v>0</v>
      </c>
      <c r="G34" s="75"/>
      <c r="H34" s="252">
        <f t="shared" si="2"/>
        <v>0</v>
      </c>
      <c r="I34" s="75"/>
      <c r="J34" s="252">
        <f t="shared" si="3"/>
        <v>0</v>
      </c>
      <c r="K34" s="75"/>
      <c r="L34" s="252">
        <f t="shared" si="4"/>
        <v>0</v>
      </c>
      <c r="M34" s="75"/>
      <c r="N34" s="252">
        <f t="shared" si="5"/>
        <v>0</v>
      </c>
      <c r="O34" s="41">
        <f t="shared" si="17"/>
        <v>0</v>
      </c>
      <c r="Q34" s="269">
        <f t="shared" si="6"/>
        <v>0</v>
      </c>
      <c r="R34" s="269">
        <f>IF('بيانات أولية وأسماء الطلاب'!B31&gt;0,1,0)</f>
        <v>0</v>
      </c>
      <c r="S34" s="105" t="str">
        <f t="shared" si="7"/>
        <v>0</v>
      </c>
      <c r="T34" s="270">
        <f t="shared" si="8"/>
        <v>0</v>
      </c>
      <c r="U34" s="105" t="str">
        <f t="shared" si="9"/>
        <v>0</v>
      </c>
      <c r="V34" s="270">
        <f t="shared" si="10"/>
        <v>0</v>
      </c>
      <c r="W34" s="105" t="str">
        <f t="shared" si="11"/>
        <v>0</v>
      </c>
      <c r="X34" s="270">
        <f t="shared" si="12"/>
        <v>0</v>
      </c>
      <c r="Y34" s="105" t="str">
        <f t="shared" si="13"/>
        <v>0</v>
      </c>
      <c r="Z34" s="270">
        <f t="shared" si="14"/>
        <v>0</v>
      </c>
      <c r="AA34" s="105" t="str">
        <f t="shared" si="15"/>
        <v>0</v>
      </c>
      <c r="AB34" s="270">
        <f t="shared" si="16"/>
        <v>0</v>
      </c>
      <c r="AC34" s="269">
        <f t="shared" si="0"/>
        <v>40</v>
      </c>
    </row>
    <row r="35" spans="1:29" ht="18">
      <c r="A35" s="64" t="str">
        <f>CONCATENATE('بيانات أولية وأسماء الطلاب'!A32)</f>
        <v>26</v>
      </c>
      <c r="B35" s="14" t="str">
        <f>CONCATENATE('بيانات أولية وأسماء الطلاب'!B32)</f>
        <v/>
      </c>
      <c r="C35" s="14" t="str">
        <f>CONCATENATE('بيانات أولية وأسماء الطلاب'!C32)</f>
        <v/>
      </c>
      <c r="D35" s="75"/>
      <c r="E35" s="75"/>
      <c r="F35" s="252">
        <f t="shared" si="1"/>
        <v>0</v>
      </c>
      <c r="G35" s="75"/>
      <c r="H35" s="252">
        <f t="shared" si="2"/>
        <v>0</v>
      </c>
      <c r="I35" s="75"/>
      <c r="J35" s="252">
        <f t="shared" si="3"/>
        <v>0</v>
      </c>
      <c r="K35" s="75"/>
      <c r="L35" s="252">
        <f t="shared" si="4"/>
        <v>0</v>
      </c>
      <c r="M35" s="75"/>
      <c r="N35" s="252">
        <f t="shared" si="5"/>
        <v>0</v>
      </c>
      <c r="O35" s="41">
        <f t="shared" si="17"/>
        <v>0</v>
      </c>
      <c r="Q35" s="269">
        <f t="shared" si="6"/>
        <v>0</v>
      </c>
      <c r="R35" s="269">
        <f>IF('بيانات أولية وأسماء الطلاب'!B32&gt;0,1,0)</f>
        <v>0</v>
      </c>
      <c r="S35" s="105" t="str">
        <f t="shared" si="7"/>
        <v>0</v>
      </c>
      <c r="T35" s="270">
        <f t="shared" si="8"/>
        <v>0</v>
      </c>
      <c r="U35" s="105" t="str">
        <f t="shared" si="9"/>
        <v>0</v>
      </c>
      <c r="V35" s="270">
        <f t="shared" si="10"/>
        <v>0</v>
      </c>
      <c r="W35" s="105" t="str">
        <f t="shared" si="11"/>
        <v>0</v>
      </c>
      <c r="X35" s="270">
        <f t="shared" si="12"/>
        <v>0</v>
      </c>
      <c r="Y35" s="105" t="str">
        <f t="shared" si="13"/>
        <v>0</v>
      </c>
      <c r="Z35" s="270">
        <f t="shared" si="14"/>
        <v>0</v>
      </c>
      <c r="AA35" s="105" t="str">
        <f t="shared" si="15"/>
        <v>0</v>
      </c>
      <c r="AB35" s="270">
        <f t="shared" si="16"/>
        <v>0</v>
      </c>
      <c r="AC35" s="269">
        <f t="shared" si="0"/>
        <v>40</v>
      </c>
    </row>
    <row r="36" spans="1:29" ht="18">
      <c r="A36" s="64" t="str">
        <f>CONCATENATE('بيانات أولية وأسماء الطلاب'!A33)</f>
        <v>27</v>
      </c>
      <c r="B36" s="14" t="str">
        <f>CONCATENATE('بيانات أولية وأسماء الطلاب'!B33)</f>
        <v/>
      </c>
      <c r="C36" s="14" t="str">
        <f>CONCATENATE('بيانات أولية وأسماء الطلاب'!C33)</f>
        <v/>
      </c>
      <c r="D36" s="75"/>
      <c r="E36" s="75"/>
      <c r="F36" s="252">
        <f t="shared" si="1"/>
        <v>0</v>
      </c>
      <c r="G36" s="75"/>
      <c r="H36" s="252">
        <f t="shared" si="2"/>
        <v>0</v>
      </c>
      <c r="I36" s="75"/>
      <c r="J36" s="252">
        <f t="shared" si="3"/>
        <v>0</v>
      </c>
      <c r="K36" s="75"/>
      <c r="L36" s="252">
        <f t="shared" si="4"/>
        <v>0</v>
      </c>
      <c r="M36" s="75"/>
      <c r="N36" s="252">
        <f t="shared" si="5"/>
        <v>0</v>
      </c>
      <c r="O36" s="41">
        <f t="shared" si="17"/>
        <v>0</v>
      </c>
      <c r="Q36" s="269">
        <f t="shared" si="6"/>
        <v>0</v>
      </c>
      <c r="R36" s="269">
        <f>IF('بيانات أولية وأسماء الطلاب'!B33&gt;0,1,0)</f>
        <v>0</v>
      </c>
      <c r="S36" s="105" t="str">
        <f t="shared" si="7"/>
        <v>0</v>
      </c>
      <c r="T36" s="270">
        <f t="shared" si="8"/>
        <v>0</v>
      </c>
      <c r="U36" s="105" t="str">
        <f t="shared" si="9"/>
        <v>0</v>
      </c>
      <c r="V36" s="270">
        <f t="shared" si="10"/>
        <v>0</v>
      </c>
      <c r="W36" s="105" t="str">
        <f t="shared" si="11"/>
        <v>0</v>
      </c>
      <c r="X36" s="270">
        <f t="shared" si="12"/>
        <v>0</v>
      </c>
      <c r="Y36" s="105" t="str">
        <f t="shared" si="13"/>
        <v>0</v>
      </c>
      <c r="Z36" s="270">
        <f t="shared" si="14"/>
        <v>0</v>
      </c>
      <c r="AA36" s="105" t="str">
        <f t="shared" si="15"/>
        <v>0</v>
      </c>
      <c r="AB36" s="270">
        <f t="shared" si="16"/>
        <v>0</v>
      </c>
      <c r="AC36" s="269">
        <f t="shared" si="0"/>
        <v>40</v>
      </c>
    </row>
    <row r="37" spans="1:29" ht="18">
      <c r="A37" s="64" t="str">
        <f>CONCATENATE('بيانات أولية وأسماء الطلاب'!A34)</f>
        <v>28</v>
      </c>
      <c r="B37" s="14" t="str">
        <f>CONCATENATE('بيانات أولية وأسماء الطلاب'!B34)</f>
        <v/>
      </c>
      <c r="C37" s="14" t="str">
        <f>CONCATENATE('بيانات أولية وأسماء الطلاب'!C34)</f>
        <v/>
      </c>
      <c r="D37" s="75"/>
      <c r="E37" s="75"/>
      <c r="F37" s="252">
        <f t="shared" si="1"/>
        <v>0</v>
      </c>
      <c r="G37" s="75"/>
      <c r="H37" s="252">
        <f t="shared" si="2"/>
        <v>0</v>
      </c>
      <c r="I37" s="75"/>
      <c r="J37" s="252">
        <f t="shared" si="3"/>
        <v>0</v>
      </c>
      <c r="K37" s="75"/>
      <c r="L37" s="252">
        <f t="shared" si="4"/>
        <v>0</v>
      </c>
      <c r="M37" s="75"/>
      <c r="N37" s="252">
        <f t="shared" si="5"/>
        <v>0</v>
      </c>
      <c r="O37" s="41">
        <f t="shared" si="17"/>
        <v>0</v>
      </c>
      <c r="Q37" s="269">
        <f t="shared" si="6"/>
        <v>0</v>
      </c>
      <c r="R37" s="269">
        <f>IF('بيانات أولية وأسماء الطلاب'!B34&gt;0,1,0)</f>
        <v>0</v>
      </c>
      <c r="S37" s="105" t="str">
        <f t="shared" si="7"/>
        <v>0</v>
      </c>
      <c r="T37" s="270">
        <f t="shared" si="8"/>
        <v>0</v>
      </c>
      <c r="U37" s="105" t="str">
        <f t="shared" si="9"/>
        <v>0</v>
      </c>
      <c r="V37" s="270">
        <f t="shared" si="10"/>
        <v>0</v>
      </c>
      <c r="W37" s="105" t="str">
        <f t="shared" si="11"/>
        <v>0</v>
      </c>
      <c r="X37" s="270">
        <f t="shared" si="12"/>
        <v>0</v>
      </c>
      <c r="Y37" s="105" t="str">
        <f t="shared" si="13"/>
        <v>0</v>
      </c>
      <c r="Z37" s="270">
        <f t="shared" si="14"/>
        <v>0</v>
      </c>
      <c r="AA37" s="105" t="str">
        <f t="shared" si="15"/>
        <v>0</v>
      </c>
      <c r="AB37" s="270">
        <f t="shared" si="16"/>
        <v>0</v>
      </c>
      <c r="AC37" s="269">
        <f t="shared" si="0"/>
        <v>40</v>
      </c>
    </row>
    <row r="38" spans="1:29" ht="18">
      <c r="A38" s="64" t="str">
        <f>CONCATENATE('بيانات أولية وأسماء الطلاب'!A35)</f>
        <v>29</v>
      </c>
      <c r="B38" s="14" t="str">
        <f>CONCATENATE('بيانات أولية وأسماء الطلاب'!B35)</f>
        <v/>
      </c>
      <c r="C38" s="14" t="str">
        <f>CONCATENATE('بيانات أولية وأسماء الطلاب'!C35)</f>
        <v/>
      </c>
      <c r="D38" s="75"/>
      <c r="E38" s="75"/>
      <c r="F38" s="252">
        <f t="shared" si="1"/>
        <v>0</v>
      </c>
      <c r="G38" s="75"/>
      <c r="H38" s="252">
        <f t="shared" si="2"/>
        <v>0</v>
      </c>
      <c r="I38" s="75"/>
      <c r="J38" s="252">
        <f t="shared" si="3"/>
        <v>0</v>
      </c>
      <c r="K38" s="75"/>
      <c r="L38" s="252">
        <f t="shared" si="4"/>
        <v>0</v>
      </c>
      <c r="M38" s="75"/>
      <c r="N38" s="252">
        <f t="shared" si="5"/>
        <v>0</v>
      </c>
      <c r="O38" s="41">
        <f t="shared" si="17"/>
        <v>0</v>
      </c>
      <c r="Q38" s="269">
        <f t="shared" si="6"/>
        <v>0</v>
      </c>
      <c r="R38" s="269">
        <f>IF('بيانات أولية وأسماء الطلاب'!B35&gt;0,1,0)</f>
        <v>0</v>
      </c>
      <c r="S38" s="105" t="str">
        <f t="shared" si="7"/>
        <v>0</v>
      </c>
      <c r="T38" s="270">
        <f t="shared" si="8"/>
        <v>0</v>
      </c>
      <c r="U38" s="105" t="str">
        <f t="shared" si="9"/>
        <v>0</v>
      </c>
      <c r="V38" s="270">
        <f t="shared" si="10"/>
        <v>0</v>
      </c>
      <c r="W38" s="105" t="str">
        <f t="shared" si="11"/>
        <v>0</v>
      </c>
      <c r="X38" s="270">
        <f t="shared" si="12"/>
        <v>0</v>
      </c>
      <c r="Y38" s="105" t="str">
        <f t="shared" si="13"/>
        <v>0</v>
      </c>
      <c r="Z38" s="270">
        <f t="shared" si="14"/>
        <v>0</v>
      </c>
      <c r="AA38" s="105" t="str">
        <f t="shared" si="15"/>
        <v>0</v>
      </c>
      <c r="AB38" s="270">
        <f t="shared" si="16"/>
        <v>0</v>
      </c>
      <c r="AC38" s="269">
        <f t="shared" si="0"/>
        <v>40</v>
      </c>
    </row>
    <row r="39" spans="1:29" ht="18">
      <c r="A39" s="64" t="str">
        <f>CONCATENATE('بيانات أولية وأسماء الطلاب'!A36)</f>
        <v>30</v>
      </c>
      <c r="B39" s="14" t="str">
        <f>CONCATENATE('بيانات أولية وأسماء الطلاب'!B36)</f>
        <v/>
      </c>
      <c r="C39" s="14" t="str">
        <f>CONCATENATE('بيانات أولية وأسماء الطلاب'!C36)</f>
        <v/>
      </c>
      <c r="D39" s="75"/>
      <c r="E39" s="75"/>
      <c r="F39" s="252">
        <f t="shared" si="1"/>
        <v>0</v>
      </c>
      <c r="G39" s="75"/>
      <c r="H39" s="252">
        <f t="shared" si="2"/>
        <v>0</v>
      </c>
      <c r="I39" s="75"/>
      <c r="J39" s="252">
        <f t="shared" si="3"/>
        <v>0</v>
      </c>
      <c r="K39" s="75"/>
      <c r="L39" s="252">
        <f t="shared" si="4"/>
        <v>0</v>
      </c>
      <c r="M39" s="75"/>
      <c r="N39" s="252">
        <f t="shared" si="5"/>
        <v>0</v>
      </c>
      <c r="O39" s="41">
        <f t="shared" si="17"/>
        <v>0</v>
      </c>
      <c r="Q39" s="269">
        <f t="shared" si="6"/>
        <v>0</v>
      </c>
      <c r="R39" s="269">
        <f>IF('بيانات أولية وأسماء الطلاب'!B36&gt;0,1,0)</f>
        <v>0</v>
      </c>
      <c r="S39" s="105" t="str">
        <f t="shared" si="7"/>
        <v>0</v>
      </c>
      <c r="T39" s="270">
        <f t="shared" si="8"/>
        <v>0</v>
      </c>
      <c r="U39" s="105" t="str">
        <f t="shared" si="9"/>
        <v>0</v>
      </c>
      <c r="V39" s="270">
        <f t="shared" si="10"/>
        <v>0</v>
      </c>
      <c r="W39" s="105" t="str">
        <f t="shared" si="11"/>
        <v>0</v>
      </c>
      <c r="X39" s="270">
        <f t="shared" si="12"/>
        <v>0</v>
      </c>
      <c r="Y39" s="105" t="str">
        <f t="shared" si="13"/>
        <v>0</v>
      </c>
      <c r="Z39" s="270">
        <f t="shared" si="14"/>
        <v>0</v>
      </c>
      <c r="AA39" s="105" t="str">
        <f t="shared" si="15"/>
        <v>0</v>
      </c>
      <c r="AB39" s="270">
        <f t="shared" si="16"/>
        <v>0</v>
      </c>
      <c r="AC39" s="269">
        <f t="shared" si="0"/>
        <v>40</v>
      </c>
    </row>
    <row r="40" spans="1:29" ht="18">
      <c r="A40" s="64" t="str">
        <f>CONCATENATE('بيانات أولية وأسماء الطلاب'!A37)</f>
        <v>31</v>
      </c>
      <c r="B40" s="14" t="str">
        <f>CONCATENATE('بيانات أولية وأسماء الطلاب'!B37)</f>
        <v/>
      </c>
      <c r="C40" s="14" t="str">
        <f>CONCATENATE('بيانات أولية وأسماء الطلاب'!C37)</f>
        <v/>
      </c>
      <c r="D40" s="75"/>
      <c r="E40" s="75"/>
      <c r="F40" s="252">
        <f t="shared" si="1"/>
        <v>0</v>
      </c>
      <c r="G40" s="75"/>
      <c r="H40" s="252">
        <f t="shared" si="2"/>
        <v>0</v>
      </c>
      <c r="I40" s="75"/>
      <c r="J40" s="252">
        <f t="shared" si="3"/>
        <v>0</v>
      </c>
      <c r="K40" s="75"/>
      <c r="L40" s="252">
        <f t="shared" si="4"/>
        <v>0</v>
      </c>
      <c r="M40" s="75"/>
      <c r="N40" s="252">
        <f t="shared" si="5"/>
        <v>0</v>
      </c>
      <c r="O40" s="41">
        <f t="shared" si="17"/>
        <v>0</v>
      </c>
      <c r="Q40" s="269">
        <f t="shared" si="6"/>
        <v>0</v>
      </c>
      <c r="R40" s="269">
        <f>IF('بيانات أولية وأسماء الطلاب'!B37&gt;0,1,0)</f>
        <v>0</v>
      </c>
      <c r="S40" s="105" t="str">
        <f t="shared" si="7"/>
        <v>0</v>
      </c>
      <c r="T40" s="270">
        <f t="shared" si="8"/>
        <v>0</v>
      </c>
      <c r="U40" s="105" t="str">
        <f t="shared" si="9"/>
        <v>0</v>
      </c>
      <c r="V40" s="270">
        <f t="shared" si="10"/>
        <v>0</v>
      </c>
      <c r="W40" s="105" t="str">
        <f t="shared" si="11"/>
        <v>0</v>
      </c>
      <c r="X40" s="270">
        <f t="shared" si="12"/>
        <v>0</v>
      </c>
      <c r="Y40" s="105" t="str">
        <f t="shared" si="13"/>
        <v>0</v>
      </c>
      <c r="Z40" s="270">
        <f t="shared" si="14"/>
        <v>0</v>
      </c>
      <c r="AA40" s="105" t="str">
        <f t="shared" si="15"/>
        <v>0</v>
      </c>
      <c r="AB40" s="270">
        <f t="shared" si="16"/>
        <v>0</v>
      </c>
      <c r="AC40" s="269">
        <f t="shared" si="0"/>
        <v>40</v>
      </c>
    </row>
    <row r="41" spans="1:29" ht="18">
      <c r="A41" s="64" t="str">
        <f>CONCATENATE('بيانات أولية وأسماء الطلاب'!A38)</f>
        <v>32</v>
      </c>
      <c r="B41" s="14" t="str">
        <f>CONCATENATE('بيانات أولية وأسماء الطلاب'!B38)</f>
        <v/>
      </c>
      <c r="C41" s="14" t="str">
        <f>CONCATENATE('بيانات أولية وأسماء الطلاب'!C38)</f>
        <v/>
      </c>
      <c r="D41" s="75"/>
      <c r="E41" s="75"/>
      <c r="F41" s="252">
        <f t="shared" si="1"/>
        <v>0</v>
      </c>
      <c r="G41" s="75"/>
      <c r="H41" s="252">
        <f t="shared" si="2"/>
        <v>0</v>
      </c>
      <c r="I41" s="75"/>
      <c r="J41" s="252">
        <f t="shared" si="3"/>
        <v>0</v>
      </c>
      <c r="K41" s="75"/>
      <c r="L41" s="252">
        <f t="shared" si="4"/>
        <v>0</v>
      </c>
      <c r="M41" s="75"/>
      <c r="N41" s="252">
        <f t="shared" si="5"/>
        <v>0</v>
      </c>
      <c r="O41" s="41">
        <f t="shared" si="17"/>
        <v>0</v>
      </c>
      <c r="Q41" s="269">
        <f t="shared" si="6"/>
        <v>0</v>
      </c>
      <c r="R41" s="269">
        <f>IF('بيانات أولية وأسماء الطلاب'!B38&gt;0,1,0)</f>
        <v>0</v>
      </c>
      <c r="S41" s="105" t="str">
        <f t="shared" si="7"/>
        <v>0</v>
      </c>
      <c r="T41" s="270">
        <f t="shared" si="8"/>
        <v>0</v>
      </c>
      <c r="U41" s="105" t="str">
        <f t="shared" si="9"/>
        <v>0</v>
      </c>
      <c r="V41" s="270">
        <f t="shared" si="10"/>
        <v>0</v>
      </c>
      <c r="W41" s="105" t="str">
        <f t="shared" si="11"/>
        <v>0</v>
      </c>
      <c r="X41" s="270">
        <f t="shared" si="12"/>
        <v>0</v>
      </c>
      <c r="Y41" s="105" t="str">
        <f t="shared" si="13"/>
        <v>0</v>
      </c>
      <c r="Z41" s="270">
        <f t="shared" si="14"/>
        <v>0</v>
      </c>
      <c r="AA41" s="105" t="str">
        <f t="shared" si="15"/>
        <v>0</v>
      </c>
      <c r="AB41" s="270">
        <f t="shared" si="16"/>
        <v>0</v>
      </c>
      <c r="AC41" s="269">
        <f t="shared" si="0"/>
        <v>40</v>
      </c>
    </row>
    <row r="42" spans="1:29" ht="18">
      <c r="A42" s="64" t="str">
        <f>CONCATENATE('بيانات أولية وأسماء الطلاب'!A39)</f>
        <v>33</v>
      </c>
      <c r="B42" s="14" t="str">
        <f>CONCATENATE('بيانات أولية وأسماء الطلاب'!B39)</f>
        <v/>
      </c>
      <c r="C42" s="14" t="str">
        <f>CONCATENATE('بيانات أولية وأسماء الطلاب'!C39)</f>
        <v/>
      </c>
      <c r="D42" s="75"/>
      <c r="E42" s="75"/>
      <c r="F42" s="252">
        <f t="shared" si="1"/>
        <v>0</v>
      </c>
      <c r="G42" s="75"/>
      <c r="H42" s="252">
        <f t="shared" si="2"/>
        <v>0</v>
      </c>
      <c r="I42" s="75"/>
      <c r="J42" s="252">
        <f t="shared" si="3"/>
        <v>0</v>
      </c>
      <c r="K42" s="75"/>
      <c r="L42" s="252">
        <f t="shared" si="4"/>
        <v>0</v>
      </c>
      <c r="M42" s="75"/>
      <c r="N42" s="252">
        <f t="shared" si="5"/>
        <v>0</v>
      </c>
      <c r="O42" s="41">
        <f t="shared" si="17"/>
        <v>0</v>
      </c>
      <c r="Q42" s="269">
        <f t="shared" si="6"/>
        <v>0</v>
      </c>
      <c r="R42" s="269">
        <f>IF('بيانات أولية وأسماء الطلاب'!B39&gt;0,1,0)</f>
        <v>0</v>
      </c>
      <c r="S42" s="105" t="str">
        <f t="shared" si="7"/>
        <v>0</v>
      </c>
      <c r="T42" s="270">
        <f t="shared" si="8"/>
        <v>0</v>
      </c>
      <c r="U42" s="105" t="str">
        <f t="shared" si="9"/>
        <v>0</v>
      </c>
      <c r="V42" s="270">
        <f t="shared" si="10"/>
        <v>0</v>
      </c>
      <c r="W42" s="105" t="str">
        <f t="shared" si="11"/>
        <v>0</v>
      </c>
      <c r="X42" s="270">
        <f t="shared" si="12"/>
        <v>0</v>
      </c>
      <c r="Y42" s="105" t="str">
        <f t="shared" si="13"/>
        <v>0</v>
      </c>
      <c r="Z42" s="270">
        <f t="shared" si="14"/>
        <v>0</v>
      </c>
      <c r="AA42" s="105" t="str">
        <f t="shared" si="15"/>
        <v>0</v>
      </c>
      <c r="AB42" s="270">
        <f t="shared" si="16"/>
        <v>0</v>
      </c>
      <c r="AC42" s="269">
        <f t="shared" si="0"/>
        <v>40</v>
      </c>
    </row>
    <row r="43" spans="1:29" ht="18">
      <c r="A43" s="64" t="str">
        <f>CONCATENATE('بيانات أولية وأسماء الطلاب'!A40)</f>
        <v>34</v>
      </c>
      <c r="B43" s="14" t="str">
        <f>CONCATENATE('بيانات أولية وأسماء الطلاب'!B40)</f>
        <v/>
      </c>
      <c r="C43" s="14" t="str">
        <f>CONCATENATE('بيانات أولية وأسماء الطلاب'!C40)</f>
        <v/>
      </c>
      <c r="D43" s="75"/>
      <c r="E43" s="75"/>
      <c r="F43" s="252">
        <f t="shared" si="1"/>
        <v>0</v>
      </c>
      <c r="G43" s="75"/>
      <c r="H43" s="252">
        <f t="shared" si="2"/>
        <v>0</v>
      </c>
      <c r="I43" s="75"/>
      <c r="J43" s="252">
        <f t="shared" si="3"/>
        <v>0</v>
      </c>
      <c r="K43" s="75"/>
      <c r="L43" s="252">
        <f t="shared" si="4"/>
        <v>0</v>
      </c>
      <c r="M43" s="75"/>
      <c r="N43" s="252">
        <f t="shared" si="5"/>
        <v>0</v>
      </c>
      <c r="O43" s="41">
        <f t="shared" si="17"/>
        <v>0</v>
      </c>
      <c r="Q43" s="269">
        <f t="shared" si="6"/>
        <v>0</v>
      </c>
      <c r="R43" s="269">
        <f>IF('بيانات أولية وأسماء الطلاب'!B40&gt;0,1,0)</f>
        <v>0</v>
      </c>
      <c r="S43" s="105" t="str">
        <f t="shared" si="7"/>
        <v>0</v>
      </c>
      <c r="T43" s="270">
        <f t="shared" si="8"/>
        <v>0</v>
      </c>
      <c r="U43" s="105" t="str">
        <f t="shared" si="9"/>
        <v>0</v>
      </c>
      <c r="V43" s="270">
        <f t="shared" si="10"/>
        <v>0</v>
      </c>
      <c r="W43" s="105" t="str">
        <f t="shared" si="11"/>
        <v>0</v>
      </c>
      <c r="X43" s="270">
        <f t="shared" si="12"/>
        <v>0</v>
      </c>
      <c r="Y43" s="105" t="str">
        <f t="shared" si="13"/>
        <v>0</v>
      </c>
      <c r="Z43" s="270">
        <f t="shared" si="14"/>
        <v>0</v>
      </c>
      <c r="AA43" s="105" t="str">
        <f t="shared" si="15"/>
        <v>0</v>
      </c>
      <c r="AB43" s="270">
        <f t="shared" si="16"/>
        <v>0</v>
      </c>
      <c r="AC43" s="269">
        <f t="shared" si="0"/>
        <v>40</v>
      </c>
    </row>
    <row r="44" spans="1:29" ht="18.75" thickBot="1">
      <c r="A44" s="65" t="str">
        <f>CONCATENATE('بيانات أولية وأسماء الطلاب'!A41)</f>
        <v>35</v>
      </c>
      <c r="B44" s="16" t="str">
        <f>CONCATENATE('بيانات أولية وأسماء الطلاب'!B41)</f>
        <v/>
      </c>
      <c r="C44" s="16" t="str">
        <f>CONCATENATE('بيانات أولية وأسماء الطلاب'!C41)</f>
        <v/>
      </c>
      <c r="D44" s="77"/>
      <c r="E44" s="77"/>
      <c r="F44" s="253">
        <f t="shared" si="1"/>
        <v>0</v>
      </c>
      <c r="G44" s="77"/>
      <c r="H44" s="253">
        <f t="shared" si="2"/>
        <v>0</v>
      </c>
      <c r="I44" s="77"/>
      <c r="J44" s="253">
        <f t="shared" si="3"/>
        <v>0</v>
      </c>
      <c r="K44" s="77"/>
      <c r="L44" s="253">
        <f t="shared" si="4"/>
        <v>0</v>
      </c>
      <c r="M44" s="77"/>
      <c r="N44" s="253">
        <f t="shared" si="5"/>
        <v>0</v>
      </c>
      <c r="O44" s="42">
        <f t="shared" si="17"/>
        <v>0</v>
      </c>
      <c r="Q44" s="269">
        <f t="shared" si="6"/>
        <v>0</v>
      </c>
      <c r="R44" s="269">
        <f>IF('بيانات أولية وأسماء الطلاب'!B41&gt;0,1,0)</f>
        <v>0</v>
      </c>
      <c r="S44" s="105" t="str">
        <f t="shared" si="7"/>
        <v>0</v>
      </c>
      <c r="T44" s="270">
        <f t="shared" si="8"/>
        <v>0</v>
      </c>
      <c r="U44" s="105" t="str">
        <f t="shared" si="9"/>
        <v>0</v>
      </c>
      <c r="V44" s="270">
        <f t="shared" si="10"/>
        <v>0</v>
      </c>
      <c r="W44" s="105" t="str">
        <f t="shared" si="11"/>
        <v>0</v>
      </c>
      <c r="X44" s="270">
        <f t="shared" si="12"/>
        <v>0</v>
      </c>
      <c r="Y44" s="105" t="str">
        <f t="shared" si="13"/>
        <v>0</v>
      </c>
      <c r="Z44" s="270">
        <f t="shared" si="14"/>
        <v>0</v>
      </c>
      <c r="AA44" s="105" t="str">
        <f t="shared" si="15"/>
        <v>0</v>
      </c>
      <c r="AB44" s="270">
        <f t="shared" si="16"/>
        <v>0</v>
      </c>
      <c r="AC44" s="269">
        <f t="shared" si="0"/>
        <v>40</v>
      </c>
    </row>
    <row r="45" spans="1:29" ht="15" thickBot="1"/>
    <row r="46" spans="1:29" ht="20.25">
      <c r="A46" s="271" t="str">
        <f>CONCATENATE('بيانات أولية وأسماء الطلاب'!$A$43)</f>
        <v>معلم/ة المادة</v>
      </c>
      <c r="B46" s="272"/>
      <c r="E46" s="271" t="str">
        <f>CONCATENATE('بيانات أولية وأسماء الطلاب'!$C$43)</f>
        <v>المراجع/ة</v>
      </c>
      <c r="F46" s="283"/>
      <c r="G46" s="284"/>
      <c r="H46" s="284"/>
      <c r="I46" s="285"/>
      <c r="K46" s="271" t="s">
        <v>10</v>
      </c>
      <c r="L46" s="292"/>
      <c r="M46" s="292"/>
      <c r="N46" s="292"/>
      <c r="O46" s="293"/>
    </row>
    <row r="47" spans="1:29" ht="15" thickBot="1">
      <c r="A47" s="286"/>
      <c r="B47" s="287"/>
      <c r="E47" s="286"/>
      <c r="F47" s="288"/>
      <c r="G47" s="288"/>
      <c r="H47" s="288"/>
      <c r="I47" s="287"/>
      <c r="K47" s="286"/>
      <c r="L47" s="294"/>
      <c r="M47" s="294"/>
      <c r="N47" s="294"/>
      <c r="O47" s="295"/>
    </row>
  </sheetData>
  <sheetProtection password="CC7D" sheet="1" objects="1" scenarios="1" selectLockedCells="1"/>
  <mergeCells count="32">
    <mergeCell ref="G6:H6"/>
    <mergeCell ref="E5:J5"/>
    <mergeCell ref="L5:N5"/>
    <mergeCell ref="A47:B47"/>
    <mergeCell ref="E47:I47"/>
    <mergeCell ref="K47:O47"/>
    <mergeCell ref="I6:J6"/>
    <mergeCell ref="K6:L6"/>
    <mergeCell ref="M6:N6"/>
    <mergeCell ref="O6:O7"/>
    <mergeCell ref="O8:O9"/>
    <mergeCell ref="A46:B46"/>
    <mergeCell ref="E46:I46"/>
    <mergeCell ref="K46:O46"/>
    <mergeCell ref="A6:A9"/>
    <mergeCell ref="D6:D9"/>
    <mergeCell ref="B6:B9"/>
    <mergeCell ref="C6:C9"/>
    <mergeCell ref="A1:B1"/>
    <mergeCell ref="L1:M1"/>
    <mergeCell ref="N1:O1"/>
    <mergeCell ref="A2:B2"/>
    <mergeCell ref="E2:J4"/>
    <mergeCell ref="L2:M2"/>
    <mergeCell ref="N2:O2"/>
    <mergeCell ref="A3:B3"/>
    <mergeCell ref="L3:M3"/>
    <mergeCell ref="N3:O3"/>
    <mergeCell ref="A4:B4"/>
    <mergeCell ref="L4:M4"/>
    <mergeCell ref="N4:O4"/>
    <mergeCell ref="E6:F6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95" orientation="landscape" r:id="rId1"/>
  <headerFooter>
    <oddFooter>&amp;Lالتعليم الثانوي نظام المقررات&amp;C&amp;P&amp;F&amp;Rإعداد وتصميم / فاطمة الكبسي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7"/>
  <sheetViews>
    <sheetView rightToLeft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3" sqref="D13"/>
    </sheetView>
  </sheetViews>
  <sheetFormatPr defaultRowHeight="14.25"/>
  <cols>
    <col min="1" max="1" width="5" style="247" customWidth="1"/>
    <col min="2" max="2" width="31.5" style="247" customWidth="1"/>
    <col min="3" max="3" width="12.375" style="247" customWidth="1"/>
    <col min="4" max="4" width="5.75" style="269" customWidth="1"/>
    <col min="5" max="5" width="6.625" style="247" customWidth="1"/>
    <col min="6" max="6" width="7.125" style="247" customWidth="1"/>
    <col min="7" max="7" width="6.625" style="247" customWidth="1"/>
    <col min="8" max="8" width="7.125" style="247" customWidth="1"/>
    <col min="9" max="9" width="6.625" style="247" customWidth="1"/>
    <col min="10" max="10" width="7.125" style="247" customWidth="1"/>
    <col min="11" max="11" width="6.625" style="247" customWidth="1"/>
    <col min="12" max="12" width="7.125" style="247" customWidth="1"/>
    <col min="13" max="13" width="6.625" style="247" customWidth="1"/>
    <col min="14" max="14" width="7.125" style="247" customWidth="1"/>
    <col min="15" max="15" width="7.625" style="247" customWidth="1"/>
    <col min="16" max="16" width="1.75" style="247" customWidth="1"/>
    <col min="17" max="17" width="7.125" style="269" hidden="1" customWidth="1"/>
    <col min="18" max="18" width="8.375" style="269" hidden="1" customWidth="1"/>
    <col min="19" max="28" width="7.625" style="269" hidden="1" customWidth="1"/>
    <col min="29" max="29" width="8.875" style="269" hidden="1" customWidth="1"/>
    <col min="30" max="16384" width="9" style="247"/>
  </cols>
  <sheetData>
    <row r="1" spans="1:29" ht="18">
      <c r="A1" s="275" t="str">
        <f>CONCATENATE('بيانات أولية وأسماء الطلاب'!A1:B1)</f>
        <v>المملكة العربية السعودية</v>
      </c>
      <c r="B1" s="275"/>
      <c r="I1" s="190"/>
      <c r="J1" s="111"/>
      <c r="K1" s="246"/>
      <c r="L1" s="312" t="str">
        <f>CONCATENATE('بيانات أولية وأسماء الطلاب'!C1)</f>
        <v>مقرر مادة</v>
      </c>
      <c r="M1" s="313"/>
      <c r="N1" s="308" t="str">
        <f>CONCATENATE('بيانات أولية وأسماء الطلاب'!D1)</f>
        <v/>
      </c>
      <c r="O1" s="309"/>
    </row>
    <row r="2" spans="1:29" ht="20.25">
      <c r="A2" s="275" t="str">
        <f>CONCATENATE('بيانات أولية وأسماء الطلاب'!A2:B2)</f>
        <v>وزارة التربية والتعليم</v>
      </c>
      <c r="B2" s="275"/>
      <c r="C2" s="245"/>
      <c r="D2" s="267"/>
      <c r="E2" s="317" t="s">
        <v>133</v>
      </c>
      <c r="F2" s="317"/>
      <c r="G2" s="317"/>
      <c r="H2" s="317"/>
      <c r="I2" s="317"/>
      <c r="J2" s="317"/>
      <c r="K2" s="248"/>
      <c r="L2" s="314" t="str">
        <f>CONCATENATE('بيانات أولية وأسماء الطلاب'!C2)</f>
        <v>الفصل الدراسي</v>
      </c>
      <c r="M2" s="315"/>
      <c r="N2" s="310" t="str">
        <f>CONCATENATE('بيانات أولية وأسماء الطلاب'!D2)</f>
        <v/>
      </c>
      <c r="O2" s="311"/>
    </row>
    <row r="3" spans="1:29" ht="20.25">
      <c r="A3" s="275" t="str">
        <f>CONCATENATE('بيانات أولية وأسماء الطلاب'!A3:B3)</f>
        <v>الإدارة العامة للتربية والتعليم بـ ................</v>
      </c>
      <c r="B3" s="275"/>
      <c r="E3" s="318"/>
      <c r="F3" s="318"/>
      <c r="G3" s="318"/>
      <c r="H3" s="318"/>
      <c r="I3" s="318"/>
      <c r="J3" s="318"/>
      <c r="K3" s="248"/>
      <c r="L3" s="314" t="str">
        <f>CONCATENATE('بيانات أولية وأسماء الطلاب'!C3)</f>
        <v>الشعبة</v>
      </c>
      <c r="M3" s="315"/>
      <c r="N3" s="310" t="str">
        <f>CONCATENATE('بيانات أولية وأسماء الطلاب'!D3)</f>
        <v/>
      </c>
      <c r="O3" s="311"/>
    </row>
    <row r="4" spans="1:29" ht="21" thickBot="1">
      <c r="A4" s="275" t="str">
        <f>CONCATENATE('بيانات أولية وأسماء الطلاب'!A4:B4)</f>
        <v>الثانوية / .....................</v>
      </c>
      <c r="B4" s="275"/>
      <c r="E4" s="318"/>
      <c r="F4" s="318"/>
      <c r="G4" s="318"/>
      <c r="H4" s="318"/>
      <c r="I4" s="318"/>
      <c r="J4" s="318"/>
      <c r="K4" s="248"/>
      <c r="L4" s="316" t="str">
        <f>CONCATENATE('بيانات أولية وأسماء الطلاب'!C4)</f>
        <v>عدد الطلاب / الطالبات</v>
      </c>
      <c r="M4" s="282"/>
      <c r="N4" s="304" t="str">
        <f>CONCATENATE('بيانات أولية وأسماء الطلاب'!D4)</f>
        <v/>
      </c>
      <c r="O4" s="305"/>
    </row>
    <row r="5" spans="1:29" ht="21" thickBot="1">
      <c r="A5" s="249"/>
      <c r="B5" s="249"/>
      <c r="C5" s="249"/>
      <c r="D5" s="268"/>
      <c r="E5" s="319" t="s">
        <v>147</v>
      </c>
      <c r="F5" s="319"/>
      <c r="G5" s="319"/>
      <c r="H5" s="319"/>
      <c r="I5" s="319"/>
      <c r="J5" s="319"/>
      <c r="K5" s="256"/>
      <c r="L5" s="306"/>
      <c r="M5" s="307"/>
      <c r="N5" s="307"/>
      <c r="O5" s="226"/>
    </row>
    <row r="6" spans="1:29" s="192" customFormat="1" ht="18">
      <c r="A6" s="298" t="str">
        <f>CONCATENATE('بيانات أولية وأسماء الطلاب'!$A$6)</f>
        <v>العدد</v>
      </c>
      <c r="B6" s="290" t="str">
        <f>CONCATENATE('بيانات أولية وأسماء الطلاب'!$B$6)</f>
        <v>اسم الطالب/ة رباعيًا</v>
      </c>
      <c r="C6" s="280" t="str">
        <f>CONCATENATE('بيانات أولية وأسماء الطلاب'!$C$6)</f>
        <v>الرقم الأكاديمي</v>
      </c>
      <c r="D6" s="301" t="s">
        <v>161</v>
      </c>
      <c r="E6" s="289" t="s">
        <v>126</v>
      </c>
      <c r="F6" s="289"/>
      <c r="G6" s="289" t="s">
        <v>127</v>
      </c>
      <c r="H6" s="289"/>
      <c r="I6" s="289" t="s">
        <v>128</v>
      </c>
      <c r="J6" s="289"/>
      <c r="K6" s="289" t="s">
        <v>129</v>
      </c>
      <c r="L6" s="289"/>
      <c r="M6" s="289" t="s">
        <v>131</v>
      </c>
      <c r="N6" s="289"/>
      <c r="O6" s="278" t="s">
        <v>20</v>
      </c>
    </row>
    <row r="7" spans="1:29" s="192" customFormat="1" ht="18">
      <c r="A7" s="299"/>
      <c r="B7" s="291"/>
      <c r="C7" s="281"/>
      <c r="D7" s="302"/>
      <c r="E7" s="250" t="s">
        <v>135</v>
      </c>
      <c r="F7" s="250" t="s">
        <v>136</v>
      </c>
      <c r="G7" s="250" t="s">
        <v>135</v>
      </c>
      <c r="H7" s="250" t="s">
        <v>136</v>
      </c>
      <c r="I7" s="250" t="s">
        <v>135</v>
      </c>
      <c r="J7" s="250" t="s">
        <v>136</v>
      </c>
      <c r="K7" s="250" t="s">
        <v>135</v>
      </c>
      <c r="L7" s="250" t="s">
        <v>136</v>
      </c>
      <c r="M7" s="250" t="s">
        <v>135</v>
      </c>
      <c r="N7" s="250" t="s">
        <v>136</v>
      </c>
      <c r="O7" s="279"/>
    </row>
    <row r="8" spans="1:29" s="192" customFormat="1" ht="18">
      <c r="A8" s="299"/>
      <c r="B8" s="291"/>
      <c r="C8" s="281"/>
      <c r="D8" s="302"/>
      <c r="E8" s="254"/>
      <c r="F8" s="250">
        <v>40</v>
      </c>
      <c r="G8" s="254"/>
      <c r="H8" s="250">
        <v>10</v>
      </c>
      <c r="I8" s="254"/>
      <c r="J8" s="250">
        <v>10</v>
      </c>
      <c r="K8" s="254"/>
      <c r="L8" s="250">
        <v>10</v>
      </c>
      <c r="M8" s="254"/>
      <c r="N8" s="257">
        <v>25</v>
      </c>
      <c r="O8" s="296">
        <f>SUM(F8,H8,J8,L8,N8)</f>
        <v>95</v>
      </c>
      <c r="Q8" s="192" t="s">
        <v>162</v>
      </c>
      <c r="R8" s="192" t="s">
        <v>150</v>
      </c>
      <c r="S8" s="192" t="s">
        <v>151</v>
      </c>
      <c r="T8" s="192" t="s">
        <v>154</v>
      </c>
      <c r="U8" s="192" t="s">
        <v>127</v>
      </c>
      <c r="V8" s="192" t="s">
        <v>156</v>
      </c>
      <c r="W8" s="192" t="s">
        <v>152</v>
      </c>
      <c r="X8" s="192" t="s">
        <v>156</v>
      </c>
      <c r="Y8" s="192" t="s">
        <v>153</v>
      </c>
      <c r="Z8" s="192" t="s">
        <v>156</v>
      </c>
      <c r="AA8" s="192" t="s">
        <v>131</v>
      </c>
      <c r="AB8" s="192" t="s">
        <v>156</v>
      </c>
    </row>
    <row r="9" spans="1:29" s="192" customFormat="1" ht="18.75" thickBot="1">
      <c r="A9" s="300"/>
      <c r="B9" s="282"/>
      <c r="C9" s="282"/>
      <c r="D9" s="303"/>
      <c r="E9" s="255" t="s">
        <v>132</v>
      </c>
      <c r="F9" s="255" t="s">
        <v>87</v>
      </c>
      <c r="G9" s="255" t="s">
        <v>132</v>
      </c>
      <c r="H9" s="255" t="s">
        <v>87</v>
      </c>
      <c r="I9" s="255" t="s">
        <v>132</v>
      </c>
      <c r="J9" s="255" t="s">
        <v>87</v>
      </c>
      <c r="K9" s="255" t="s">
        <v>132</v>
      </c>
      <c r="L9" s="255" t="s">
        <v>87</v>
      </c>
      <c r="M9" s="255" t="s">
        <v>132</v>
      </c>
      <c r="N9" s="258" t="s">
        <v>87</v>
      </c>
      <c r="O9" s="297"/>
      <c r="Q9" s="192">
        <v>0</v>
      </c>
      <c r="R9" s="192">
        <v>1</v>
      </c>
      <c r="S9" s="192">
        <v>2</v>
      </c>
      <c r="T9" s="192" t="s">
        <v>155</v>
      </c>
      <c r="U9" s="192">
        <v>3</v>
      </c>
      <c r="V9" s="192" t="s">
        <v>157</v>
      </c>
      <c r="W9" s="192">
        <v>4</v>
      </c>
      <c r="X9" s="192" t="s">
        <v>160</v>
      </c>
      <c r="Y9" s="192">
        <v>5</v>
      </c>
      <c r="Z9" s="192" t="s">
        <v>159</v>
      </c>
      <c r="AA9" s="192">
        <v>6</v>
      </c>
      <c r="AB9" s="192" t="s">
        <v>158</v>
      </c>
    </row>
    <row r="10" spans="1:29" ht="18">
      <c r="A10" s="63" t="str">
        <f>CONCATENATE('بيانات أولية وأسماء الطلاب'!A7)</f>
        <v>1</v>
      </c>
      <c r="B10" s="12" t="str">
        <f>CONCATENATE('بيانات أولية وأسماء الطلاب'!B7)</f>
        <v/>
      </c>
      <c r="C10" s="12" t="str">
        <f>CONCATENATE('بيانات أولية وأسماء الطلاب'!C7)</f>
        <v/>
      </c>
      <c r="D10" s="76"/>
      <c r="E10" s="76"/>
      <c r="F10" s="251">
        <f>IF(T10=2,$F$8,IF(T10=3,($F$8-($E$8*E10)),0))</f>
        <v>0</v>
      </c>
      <c r="G10" s="76"/>
      <c r="H10" s="251">
        <f>IF(V10=2,$H$8,IF(V10=3,($H$8-($G$8*G10)),0))</f>
        <v>0</v>
      </c>
      <c r="I10" s="76"/>
      <c r="J10" s="251">
        <f>IF(X10=2,$J$8,IF(X10=3,($J$8-($I$8*I10)),0))</f>
        <v>0</v>
      </c>
      <c r="K10" s="76"/>
      <c r="L10" s="251">
        <f>IF(Z10=2,$L$8,IF(Z10=3,($L$8-($K$8*K10)),0))</f>
        <v>0</v>
      </c>
      <c r="M10" s="76"/>
      <c r="N10" s="251">
        <f>IF(AB10=2,$N$8,IF(AB10=3,($N$8-($M$8*M10)),0))</f>
        <v>0</v>
      </c>
      <c r="O10" s="40">
        <f>SUM(F10,H10,J10,L10,N10)</f>
        <v>0</v>
      </c>
      <c r="Q10" s="269">
        <f>IF(D10&gt;0,1,0)</f>
        <v>0</v>
      </c>
      <c r="R10" s="269">
        <f>IF('بيانات أولية وأسماء الطلاب'!B7&gt;0,1,0)</f>
        <v>0</v>
      </c>
      <c r="S10" s="105" t="str">
        <f>IF(E10&gt;0,"1","0")</f>
        <v>0</v>
      </c>
      <c r="T10" s="270">
        <f>IF(Q10=1,(R10+S10+Q10),0)</f>
        <v>0</v>
      </c>
      <c r="U10" s="105" t="str">
        <f>IF(G10&gt;0,"1","0")</f>
        <v>0</v>
      </c>
      <c r="V10" s="270">
        <f>IF(Q10=1,(U10+R10+Q10),0)</f>
        <v>0</v>
      </c>
      <c r="W10" s="105" t="str">
        <f>IF(I10&gt;0,"1","0")</f>
        <v>0</v>
      </c>
      <c r="X10" s="270">
        <f>IF(Q10=1,(W10+R10+Q10),0)</f>
        <v>0</v>
      </c>
      <c r="Y10" s="105" t="str">
        <f>IF(K10&gt;0,"1","0")</f>
        <v>0</v>
      </c>
      <c r="Z10" s="270">
        <f>IF(Q10=1,(Y10+R10+Q10),0)</f>
        <v>0</v>
      </c>
      <c r="AA10" s="105" t="str">
        <f>IF(M10&gt;0,"1","0")</f>
        <v>0</v>
      </c>
      <c r="AB10" s="270">
        <f>IF(Q10=1,(AA10+R10+Q10),0)</f>
        <v>0</v>
      </c>
      <c r="AC10" s="269">
        <f t="shared" ref="AC10:AC44" si="0">IF(S10&gt;0,F$8,"0")</f>
        <v>40</v>
      </c>
    </row>
    <row r="11" spans="1:29" ht="18">
      <c r="A11" s="64" t="str">
        <f>CONCATENATE('بيانات أولية وأسماء الطلاب'!A8)</f>
        <v>2</v>
      </c>
      <c r="B11" s="14" t="str">
        <f>CONCATENATE('بيانات أولية وأسماء الطلاب'!B8)</f>
        <v/>
      </c>
      <c r="C11" s="14" t="str">
        <f>CONCATENATE('بيانات أولية وأسماء الطلاب'!C8)</f>
        <v/>
      </c>
      <c r="D11" s="75"/>
      <c r="E11" s="75"/>
      <c r="F11" s="252">
        <f t="shared" ref="F11:F44" si="1">IF(T11=2,$F$8,IF(T11=3,($F$8-($E$8*E11)),0))</f>
        <v>0</v>
      </c>
      <c r="G11" s="75"/>
      <c r="H11" s="252">
        <f t="shared" ref="H11:H44" si="2">IF(V11=2,$H$8,IF(V11=3,($H$8-($G$8*G11)),0))</f>
        <v>0</v>
      </c>
      <c r="I11" s="75"/>
      <c r="J11" s="252">
        <f t="shared" ref="J11:J44" si="3">IF(X11=2,$J$8,IF(X11=3,($J$8-($I$8*I11)),0))</f>
        <v>0</v>
      </c>
      <c r="K11" s="75"/>
      <c r="L11" s="252">
        <f t="shared" ref="L11:L44" si="4">IF(Z11=2,$L$8,IF(Z11=3,($L$8-($K$8*K11)),0))</f>
        <v>0</v>
      </c>
      <c r="M11" s="75"/>
      <c r="N11" s="252">
        <f t="shared" ref="N11:N44" si="5">IF(AB11=2,$N$8,IF(AB11=3,($N$8-($M$8*M11)),0))</f>
        <v>0</v>
      </c>
      <c r="O11" s="41">
        <f>SUM(F11,H11,J11,L11,N11)</f>
        <v>0</v>
      </c>
      <c r="Q11" s="269">
        <f t="shared" ref="Q11:Q44" si="6">IF(D11&gt;0,1,0)</f>
        <v>0</v>
      </c>
      <c r="R11" s="269">
        <f>IF('بيانات أولية وأسماء الطلاب'!B8&gt;0,1,0)</f>
        <v>0</v>
      </c>
      <c r="S11" s="105" t="str">
        <f t="shared" ref="S11:S44" si="7">IF(E11&gt;0,"1","0")</f>
        <v>0</v>
      </c>
      <c r="T11" s="270">
        <f t="shared" ref="T11:T44" si="8">IF(Q11=1,(R11+S11+Q11),0)</f>
        <v>0</v>
      </c>
      <c r="U11" s="105" t="str">
        <f t="shared" ref="U11:U44" si="9">IF(G11&gt;0,"1","0")</f>
        <v>0</v>
      </c>
      <c r="V11" s="270">
        <f t="shared" ref="V11:V44" si="10">IF(Q11=1,(U11+R11+Q11),0)</f>
        <v>0</v>
      </c>
      <c r="W11" s="105" t="str">
        <f t="shared" ref="W11:W44" si="11">IF(I11&gt;0,"1","0")</f>
        <v>0</v>
      </c>
      <c r="X11" s="270">
        <f t="shared" ref="X11:X44" si="12">IF(Q11=1,(W11+R11+Q11),0)</f>
        <v>0</v>
      </c>
      <c r="Y11" s="105" t="str">
        <f t="shared" ref="Y11:Y44" si="13">IF(K11&gt;0,"1","0")</f>
        <v>0</v>
      </c>
      <c r="Z11" s="270">
        <f t="shared" ref="Z11:Z44" si="14">IF(Q11=1,(Y11+R11+Q11),0)</f>
        <v>0</v>
      </c>
      <c r="AA11" s="105" t="str">
        <f t="shared" ref="AA11:AA44" si="15">IF(M11&gt;0,"1","0")</f>
        <v>0</v>
      </c>
      <c r="AB11" s="270">
        <f t="shared" ref="AB11:AB44" si="16">IF(Q11=1,(AA11+R11+Q11),0)</f>
        <v>0</v>
      </c>
      <c r="AC11" s="269">
        <f t="shared" si="0"/>
        <v>40</v>
      </c>
    </row>
    <row r="12" spans="1:29" ht="18">
      <c r="A12" s="64" t="str">
        <f>CONCATENATE('بيانات أولية وأسماء الطلاب'!A9)</f>
        <v>3</v>
      </c>
      <c r="B12" s="14" t="str">
        <f>CONCATENATE('بيانات أولية وأسماء الطلاب'!B9)</f>
        <v/>
      </c>
      <c r="C12" s="14" t="str">
        <f>CONCATENATE('بيانات أولية وأسماء الطلاب'!C9)</f>
        <v/>
      </c>
      <c r="D12" s="75"/>
      <c r="E12" s="75"/>
      <c r="F12" s="252">
        <f t="shared" si="1"/>
        <v>0</v>
      </c>
      <c r="G12" s="75"/>
      <c r="H12" s="252">
        <f t="shared" si="2"/>
        <v>0</v>
      </c>
      <c r="I12" s="75"/>
      <c r="J12" s="252">
        <f t="shared" si="3"/>
        <v>0</v>
      </c>
      <c r="K12" s="75"/>
      <c r="L12" s="252">
        <f t="shared" si="4"/>
        <v>0</v>
      </c>
      <c r="M12" s="75"/>
      <c r="N12" s="252">
        <f t="shared" si="5"/>
        <v>0</v>
      </c>
      <c r="O12" s="41">
        <f t="shared" ref="O12:O44" si="17">SUM(F12,H12,J12,L12,N12)</f>
        <v>0</v>
      </c>
      <c r="Q12" s="269">
        <f t="shared" si="6"/>
        <v>0</v>
      </c>
      <c r="R12" s="269">
        <f>IF('بيانات أولية وأسماء الطلاب'!B9&gt;0,1,0)</f>
        <v>0</v>
      </c>
      <c r="S12" s="105" t="str">
        <f t="shared" si="7"/>
        <v>0</v>
      </c>
      <c r="T12" s="270">
        <f t="shared" si="8"/>
        <v>0</v>
      </c>
      <c r="U12" s="105" t="str">
        <f t="shared" si="9"/>
        <v>0</v>
      </c>
      <c r="V12" s="270">
        <f t="shared" si="10"/>
        <v>0</v>
      </c>
      <c r="W12" s="105" t="str">
        <f t="shared" si="11"/>
        <v>0</v>
      </c>
      <c r="X12" s="270">
        <f t="shared" si="12"/>
        <v>0</v>
      </c>
      <c r="Y12" s="105" t="str">
        <f t="shared" si="13"/>
        <v>0</v>
      </c>
      <c r="Z12" s="270">
        <f t="shared" si="14"/>
        <v>0</v>
      </c>
      <c r="AA12" s="105" t="str">
        <f t="shared" si="15"/>
        <v>0</v>
      </c>
      <c r="AB12" s="270">
        <f t="shared" si="16"/>
        <v>0</v>
      </c>
      <c r="AC12" s="269">
        <f t="shared" si="0"/>
        <v>40</v>
      </c>
    </row>
    <row r="13" spans="1:29" ht="18">
      <c r="A13" s="64" t="str">
        <f>CONCATENATE('بيانات أولية وأسماء الطلاب'!A10)</f>
        <v>4</v>
      </c>
      <c r="B13" s="14" t="str">
        <f>CONCATENATE('بيانات أولية وأسماء الطلاب'!B10)</f>
        <v/>
      </c>
      <c r="C13" s="14" t="str">
        <f>CONCATENATE('بيانات أولية وأسماء الطلاب'!C10)</f>
        <v/>
      </c>
      <c r="D13" s="75"/>
      <c r="E13" s="75"/>
      <c r="F13" s="252">
        <f t="shared" si="1"/>
        <v>0</v>
      </c>
      <c r="G13" s="75"/>
      <c r="H13" s="252">
        <f t="shared" si="2"/>
        <v>0</v>
      </c>
      <c r="I13" s="75"/>
      <c r="J13" s="252">
        <f t="shared" si="3"/>
        <v>0</v>
      </c>
      <c r="K13" s="75"/>
      <c r="L13" s="252">
        <f t="shared" si="4"/>
        <v>0</v>
      </c>
      <c r="M13" s="75"/>
      <c r="N13" s="252">
        <f t="shared" si="5"/>
        <v>0</v>
      </c>
      <c r="O13" s="41">
        <f t="shared" si="17"/>
        <v>0</v>
      </c>
      <c r="Q13" s="269">
        <f t="shared" si="6"/>
        <v>0</v>
      </c>
      <c r="R13" s="269">
        <f>IF('بيانات أولية وأسماء الطلاب'!B10&gt;0,1,0)</f>
        <v>0</v>
      </c>
      <c r="S13" s="105" t="str">
        <f t="shared" si="7"/>
        <v>0</v>
      </c>
      <c r="T13" s="270">
        <f t="shared" si="8"/>
        <v>0</v>
      </c>
      <c r="U13" s="105" t="str">
        <f t="shared" si="9"/>
        <v>0</v>
      </c>
      <c r="V13" s="270">
        <f t="shared" si="10"/>
        <v>0</v>
      </c>
      <c r="W13" s="105" t="str">
        <f t="shared" si="11"/>
        <v>0</v>
      </c>
      <c r="X13" s="270">
        <f t="shared" si="12"/>
        <v>0</v>
      </c>
      <c r="Y13" s="105" t="str">
        <f t="shared" si="13"/>
        <v>0</v>
      </c>
      <c r="Z13" s="270">
        <f t="shared" si="14"/>
        <v>0</v>
      </c>
      <c r="AA13" s="105" t="str">
        <f t="shared" si="15"/>
        <v>0</v>
      </c>
      <c r="AB13" s="270">
        <f t="shared" si="16"/>
        <v>0</v>
      </c>
      <c r="AC13" s="269">
        <f t="shared" si="0"/>
        <v>40</v>
      </c>
    </row>
    <row r="14" spans="1:29" ht="18">
      <c r="A14" s="64" t="str">
        <f>CONCATENATE('بيانات أولية وأسماء الطلاب'!A11)</f>
        <v>5</v>
      </c>
      <c r="B14" s="14" t="str">
        <f>CONCATENATE('بيانات أولية وأسماء الطلاب'!B11)</f>
        <v/>
      </c>
      <c r="C14" s="14" t="str">
        <f>CONCATENATE('بيانات أولية وأسماء الطلاب'!C11)</f>
        <v/>
      </c>
      <c r="D14" s="75"/>
      <c r="E14" s="75"/>
      <c r="F14" s="252">
        <f t="shared" si="1"/>
        <v>0</v>
      </c>
      <c r="G14" s="75"/>
      <c r="H14" s="252">
        <f t="shared" si="2"/>
        <v>0</v>
      </c>
      <c r="I14" s="75"/>
      <c r="J14" s="252">
        <f t="shared" si="3"/>
        <v>0</v>
      </c>
      <c r="K14" s="75"/>
      <c r="L14" s="252">
        <f t="shared" si="4"/>
        <v>0</v>
      </c>
      <c r="M14" s="75"/>
      <c r="N14" s="252">
        <f t="shared" si="5"/>
        <v>0</v>
      </c>
      <c r="O14" s="41">
        <f t="shared" si="17"/>
        <v>0</v>
      </c>
      <c r="Q14" s="269">
        <f t="shared" si="6"/>
        <v>0</v>
      </c>
      <c r="R14" s="269">
        <f>IF('بيانات أولية وأسماء الطلاب'!B11&gt;0,1,0)</f>
        <v>0</v>
      </c>
      <c r="S14" s="105" t="str">
        <f t="shared" si="7"/>
        <v>0</v>
      </c>
      <c r="T14" s="270">
        <f t="shared" si="8"/>
        <v>0</v>
      </c>
      <c r="U14" s="105" t="str">
        <f t="shared" si="9"/>
        <v>0</v>
      </c>
      <c r="V14" s="270">
        <f t="shared" si="10"/>
        <v>0</v>
      </c>
      <c r="W14" s="105" t="str">
        <f t="shared" si="11"/>
        <v>0</v>
      </c>
      <c r="X14" s="270">
        <f t="shared" si="12"/>
        <v>0</v>
      </c>
      <c r="Y14" s="105" t="str">
        <f t="shared" si="13"/>
        <v>0</v>
      </c>
      <c r="Z14" s="270">
        <f t="shared" si="14"/>
        <v>0</v>
      </c>
      <c r="AA14" s="105" t="str">
        <f t="shared" si="15"/>
        <v>0</v>
      </c>
      <c r="AB14" s="270">
        <f t="shared" si="16"/>
        <v>0</v>
      </c>
      <c r="AC14" s="269">
        <f t="shared" si="0"/>
        <v>40</v>
      </c>
    </row>
    <row r="15" spans="1:29" ht="18">
      <c r="A15" s="64" t="str">
        <f>CONCATENATE('بيانات أولية وأسماء الطلاب'!A12)</f>
        <v>6</v>
      </c>
      <c r="B15" s="14" t="str">
        <f>CONCATENATE('بيانات أولية وأسماء الطلاب'!B12)</f>
        <v/>
      </c>
      <c r="C15" s="14" t="str">
        <f>CONCATENATE('بيانات أولية وأسماء الطلاب'!C12)</f>
        <v/>
      </c>
      <c r="D15" s="75"/>
      <c r="E15" s="75"/>
      <c r="F15" s="252">
        <f t="shared" si="1"/>
        <v>0</v>
      </c>
      <c r="G15" s="75"/>
      <c r="H15" s="252">
        <f t="shared" si="2"/>
        <v>0</v>
      </c>
      <c r="I15" s="75"/>
      <c r="J15" s="252">
        <f t="shared" si="3"/>
        <v>0</v>
      </c>
      <c r="K15" s="75"/>
      <c r="L15" s="252">
        <f t="shared" si="4"/>
        <v>0</v>
      </c>
      <c r="M15" s="75"/>
      <c r="N15" s="252">
        <f t="shared" si="5"/>
        <v>0</v>
      </c>
      <c r="O15" s="41">
        <f t="shared" si="17"/>
        <v>0</v>
      </c>
      <c r="Q15" s="269">
        <f t="shared" si="6"/>
        <v>0</v>
      </c>
      <c r="R15" s="269">
        <f>IF('بيانات أولية وأسماء الطلاب'!B12&gt;0,1,0)</f>
        <v>0</v>
      </c>
      <c r="S15" s="105" t="str">
        <f t="shared" si="7"/>
        <v>0</v>
      </c>
      <c r="T15" s="270">
        <f t="shared" si="8"/>
        <v>0</v>
      </c>
      <c r="U15" s="105" t="str">
        <f t="shared" si="9"/>
        <v>0</v>
      </c>
      <c r="V15" s="270">
        <f t="shared" si="10"/>
        <v>0</v>
      </c>
      <c r="W15" s="105" t="str">
        <f t="shared" si="11"/>
        <v>0</v>
      </c>
      <c r="X15" s="270">
        <f t="shared" si="12"/>
        <v>0</v>
      </c>
      <c r="Y15" s="105" t="str">
        <f t="shared" si="13"/>
        <v>0</v>
      </c>
      <c r="Z15" s="270">
        <f t="shared" si="14"/>
        <v>0</v>
      </c>
      <c r="AA15" s="105" t="str">
        <f t="shared" si="15"/>
        <v>0</v>
      </c>
      <c r="AB15" s="270">
        <f t="shared" si="16"/>
        <v>0</v>
      </c>
      <c r="AC15" s="269">
        <f t="shared" si="0"/>
        <v>40</v>
      </c>
    </row>
    <row r="16" spans="1:29" ht="18">
      <c r="A16" s="64" t="str">
        <f>CONCATENATE('بيانات أولية وأسماء الطلاب'!A13)</f>
        <v>7</v>
      </c>
      <c r="B16" s="14" t="str">
        <f>CONCATENATE('بيانات أولية وأسماء الطلاب'!B13)</f>
        <v/>
      </c>
      <c r="C16" s="14" t="str">
        <f>CONCATENATE('بيانات أولية وأسماء الطلاب'!C13)</f>
        <v/>
      </c>
      <c r="D16" s="75"/>
      <c r="E16" s="75"/>
      <c r="F16" s="252">
        <f t="shared" si="1"/>
        <v>0</v>
      </c>
      <c r="G16" s="75"/>
      <c r="H16" s="252">
        <f t="shared" si="2"/>
        <v>0</v>
      </c>
      <c r="I16" s="75"/>
      <c r="J16" s="252">
        <f t="shared" si="3"/>
        <v>0</v>
      </c>
      <c r="K16" s="75"/>
      <c r="L16" s="252">
        <f t="shared" si="4"/>
        <v>0</v>
      </c>
      <c r="M16" s="75"/>
      <c r="N16" s="252">
        <f t="shared" si="5"/>
        <v>0</v>
      </c>
      <c r="O16" s="41">
        <f t="shared" si="17"/>
        <v>0</v>
      </c>
      <c r="Q16" s="269">
        <f t="shared" si="6"/>
        <v>0</v>
      </c>
      <c r="R16" s="269">
        <f>IF('بيانات أولية وأسماء الطلاب'!B13&gt;0,1,0)</f>
        <v>0</v>
      </c>
      <c r="S16" s="105" t="str">
        <f t="shared" si="7"/>
        <v>0</v>
      </c>
      <c r="T16" s="270">
        <f t="shared" si="8"/>
        <v>0</v>
      </c>
      <c r="U16" s="105" t="str">
        <f t="shared" si="9"/>
        <v>0</v>
      </c>
      <c r="V16" s="270">
        <f t="shared" si="10"/>
        <v>0</v>
      </c>
      <c r="W16" s="105" t="str">
        <f t="shared" si="11"/>
        <v>0</v>
      </c>
      <c r="X16" s="270">
        <f t="shared" si="12"/>
        <v>0</v>
      </c>
      <c r="Y16" s="105" t="str">
        <f t="shared" si="13"/>
        <v>0</v>
      </c>
      <c r="Z16" s="270">
        <f t="shared" si="14"/>
        <v>0</v>
      </c>
      <c r="AA16" s="105" t="str">
        <f t="shared" si="15"/>
        <v>0</v>
      </c>
      <c r="AB16" s="270">
        <f t="shared" si="16"/>
        <v>0</v>
      </c>
      <c r="AC16" s="269">
        <f t="shared" si="0"/>
        <v>40</v>
      </c>
    </row>
    <row r="17" spans="1:29" ht="18">
      <c r="A17" s="64" t="str">
        <f>CONCATENATE('بيانات أولية وأسماء الطلاب'!A14)</f>
        <v>8</v>
      </c>
      <c r="B17" s="14" t="str">
        <f>CONCATENATE('بيانات أولية وأسماء الطلاب'!B14)</f>
        <v/>
      </c>
      <c r="C17" s="14" t="str">
        <f>CONCATENATE('بيانات أولية وأسماء الطلاب'!C14)</f>
        <v/>
      </c>
      <c r="D17" s="75"/>
      <c r="E17" s="75"/>
      <c r="F17" s="252">
        <f t="shared" si="1"/>
        <v>0</v>
      </c>
      <c r="G17" s="75"/>
      <c r="H17" s="252">
        <f t="shared" si="2"/>
        <v>0</v>
      </c>
      <c r="I17" s="75"/>
      <c r="J17" s="252">
        <f t="shared" si="3"/>
        <v>0</v>
      </c>
      <c r="K17" s="75"/>
      <c r="L17" s="252">
        <f t="shared" si="4"/>
        <v>0</v>
      </c>
      <c r="M17" s="75"/>
      <c r="N17" s="252">
        <f t="shared" si="5"/>
        <v>0</v>
      </c>
      <c r="O17" s="41">
        <f t="shared" si="17"/>
        <v>0</v>
      </c>
      <c r="Q17" s="269">
        <f t="shared" si="6"/>
        <v>0</v>
      </c>
      <c r="R17" s="269">
        <f>IF('بيانات أولية وأسماء الطلاب'!B14&gt;0,1,0)</f>
        <v>0</v>
      </c>
      <c r="S17" s="105" t="str">
        <f t="shared" si="7"/>
        <v>0</v>
      </c>
      <c r="T17" s="270">
        <f t="shared" si="8"/>
        <v>0</v>
      </c>
      <c r="U17" s="105" t="str">
        <f t="shared" si="9"/>
        <v>0</v>
      </c>
      <c r="V17" s="270">
        <f t="shared" si="10"/>
        <v>0</v>
      </c>
      <c r="W17" s="105" t="str">
        <f t="shared" si="11"/>
        <v>0</v>
      </c>
      <c r="X17" s="270">
        <f t="shared" si="12"/>
        <v>0</v>
      </c>
      <c r="Y17" s="105" t="str">
        <f t="shared" si="13"/>
        <v>0</v>
      </c>
      <c r="Z17" s="270">
        <f t="shared" si="14"/>
        <v>0</v>
      </c>
      <c r="AA17" s="105" t="str">
        <f t="shared" si="15"/>
        <v>0</v>
      </c>
      <c r="AB17" s="270">
        <f t="shared" si="16"/>
        <v>0</v>
      </c>
      <c r="AC17" s="269">
        <f t="shared" si="0"/>
        <v>40</v>
      </c>
    </row>
    <row r="18" spans="1:29" ht="18">
      <c r="A18" s="64" t="str">
        <f>CONCATENATE('بيانات أولية وأسماء الطلاب'!A15)</f>
        <v>9</v>
      </c>
      <c r="B18" s="14" t="str">
        <f>CONCATENATE('بيانات أولية وأسماء الطلاب'!B15)</f>
        <v/>
      </c>
      <c r="C18" s="14" t="str">
        <f>CONCATENATE('بيانات أولية وأسماء الطلاب'!C15)</f>
        <v/>
      </c>
      <c r="D18" s="75"/>
      <c r="E18" s="75"/>
      <c r="F18" s="252">
        <f t="shared" si="1"/>
        <v>0</v>
      </c>
      <c r="G18" s="75"/>
      <c r="H18" s="252">
        <f t="shared" si="2"/>
        <v>0</v>
      </c>
      <c r="I18" s="75"/>
      <c r="J18" s="252">
        <f t="shared" si="3"/>
        <v>0</v>
      </c>
      <c r="K18" s="75"/>
      <c r="L18" s="252">
        <f t="shared" si="4"/>
        <v>0</v>
      </c>
      <c r="M18" s="75"/>
      <c r="N18" s="252">
        <f t="shared" si="5"/>
        <v>0</v>
      </c>
      <c r="O18" s="41">
        <f t="shared" si="17"/>
        <v>0</v>
      </c>
      <c r="Q18" s="269">
        <f t="shared" si="6"/>
        <v>0</v>
      </c>
      <c r="R18" s="269">
        <f>IF('بيانات أولية وأسماء الطلاب'!B15&gt;0,1,0)</f>
        <v>0</v>
      </c>
      <c r="S18" s="105" t="str">
        <f t="shared" si="7"/>
        <v>0</v>
      </c>
      <c r="T18" s="270">
        <f t="shared" si="8"/>
        <v>0</v>
      </c>
      <c r="U18" s="105" t="str">
        <f t="shared" si="9"/>
        <v>0</v>
      </c>
      <c r="V18" s="270">
        <f t="shared" si="10"/>
        <v>0</v>
      </c>
      <c r="W18" s="105" t="str">
        <f t="shared" si="11"/>
        <v>0</v>
      </c>
      <c r="X18" s="270">
        <f t="shared" si="12"/>
        <v>0</v>
      </c>
      <c r="Y18" s="105" t="str">
        <f t="shared" si="13"/>
        <v>0</v>
      </c>
      <c r="Z18" s="270">
        <f t="shared" si="14"/>
        <v>0</v>
      </c>
      <c r="AA18" s="105" t="str">
        <f t="shared" si="15"/>
        <v>0</v>
      </c>
      <c r="AB18" s="270">
        <f t="shared" si="16"/>
        <v>0</v>
      </c>
      <c r="AC18" s="269">
        <f t="shared" si="0"/>
        <v>40</v>
      </c>
    </row>
    <row r="19" spans="1:29" ht="18">
      <c r="A19" s="64" t="str">
        <f>CONCATENATE('بيانات أولية وأسماء الطلاب'!A16)</f>
        <v>10</v>
      </c>
      <c r="B19" s="14" t="str">
        <f>CONCATENATE('بيانات أولية وأسماء الطلاب'!B16)</f>
        <v/>
      </c>
      <c r="C19" s="14" t="str">
        <f>CONCATENATE('بيانات أولية وأسماء الطلاب'!C16)</f>
        <v/>
      </c>
      <c r="D19" s="75"/>
      <c r="E19" s="75"/>
      <c r="F19" s="252">
        <f t="shared" si="1"/>
        <v>0</v>
      </c>
      <c r="G19" s="75"/>
      <c r="H19" s="252">
        <f t="shared" si="2"/>
        <v>0</v>
      </c>
      <c r="I19" s="75"/>
      <c r="J19" s="252">
        <f t="shared" si="3"/>
        <v>0</v>
      </c>
      <c r="K19" s="75"/>
      <c r="L19" s="252">
        <f t="shared" si="4"/>
        <v>0</v>
      </c>
      <c r="M19" s="75"/>
      <c r="N19" s="252">
        <f t="shared" si="5"/>
        <v>0</v>
      </c>
      <c r="O19" s="41">
        <f t="shared" si="17"/>
        <v>0</v>
      </c>
      <c r="Q19" s="269">
        <f t="shared" si="6"/>
        <v>0</v>
      </c>
      <c r="R19" s="269">
        <f>IF('بيانات أولية وأسماء الطلاب'!B16&gt;0,1,0)</f>
        <v>0</v>
      </c>
      <c r="S19" s="105" t="str">
        <f t="shared" si="7"/>
        <v>0</v>
      </c>
      <c r="T19" s="270">
        <f t="shared" si="8"/>
        <v>0</v>
      </c>
      <c r="U19" s="105" t="str">
        <f t="shared" si="9"/>
        <v>0</v>
      </c>
      <c r="V19" s="270">
        <f t="shared" si="10"/>
        <v>0</v>
      </c>
      <c r="W19" s="105" t="str">
        <f t="shared" si="11"/>
        <v>0</v>
      </c>
      <c r="X19" s="270">
        <f t="shared" si="12"/>
        <v>0</v>
      </c>
      <c r="Y19" s="105" t="str">
        <f t="shared" si="13"/>
        <v>0</v>
      </c>
      <c r="Z19" s="270">
        <f t="shared" si="14"/>
        <v>0</v>
      </c>
      <c r="AA19" s="105" t="str">
        <f t="shared" si="15"/>
        <v>0</v>
      </c>
      <c r="AB19" s="270">
        <f t="shared" si="16"/>
        <v>0</v>
      </c>
      <c r="AC19" s="269">
        <f t="shared" si="0"/>
        <v>40</v>
      </c>
    </row>
    <row r="20" spans="1:29" ht="18">
      <c r="A20" s="64" t="str">
        <f>CONCATENATE('بيانات أولية وأسماء الطلاب'!A17)</f>
        <v>11</v>
      </c>
      <c r="B20" s="14" t="str">
        <f>CONCATENATE('بيانات أولية وأسماء الطلاب'!B17)</f>
        <v/>
      </c>
      <c r="C20" s="14" t="str">
        <f>CONCATENATE('بيانات أولية وأسماء الطلاب'!C17)</f>
        <v/>
      </c>
      <c r="D20" s="75"/>
      <c r="E20" s="75"/>
      <c r="F20" s="252">
        <f t="shared" si="1"/>
        <v>0</v>
      </c>
      <c r="G20" s="75"/>
      <c r="H20" s="252">
        <f t="shared" si="2"/>
        <v>0</v>
      </c>
      <c r="I20" s="75"/>
      <c r="J20" s="252">
        <f t="shared" si="3"/>
        <v>0</v>
      </c>
      <c r="K20" s="75"/>
      <c r="L20" s="252">
        <f t="shared" si="4"/>
        <v>0</v>
      </c>
      <c r="M20" s="75"/>
      <c r="N20" s="252">
        <f t="shared" si="5"/>
        <v>0</v>
      </c>
      <c r="O20" s="41">
        <f t="shared" si="17"/>
        <v>0</v>
      </c>
      <c r="Q20" s="269">
        <f t="shared" si="6"/>
        <v>0</v>
      </c>
      <c r="R20" s="269">
        <f>IF('بيانات أولية وأسماء الطلاب'!B17&gt;0,1,0)</f>
        <v>0</v>
      </c>
      <c r="S20" s="105" t="str">
        <f t="shared" si="7"/>
        <v>0</v>
      </c>
      <c r="T20" s="270">
        <f t="shared" si="8"/>
        <v>0</v>
      </c>
      <c r="U20" s="105" t="str">
        <f t="shared" si="9"/>
        <v>0</v>
      </c>
      <c r="V20" s="270">
        <f t="shared" si="10"/>
        <v>0</v>
      </c>
      <c r="W20" s="105" t="str">
        <f t="shared" si="11"/>
        <v>0</v>
      </c>
      <c r="X20" s="270">
        <f t="shared" si="12"/>
        <v>0</v>
      </c>
      <c r="Y20" s="105" t="str">
        <f t="shared" si="13"/>
        <v>0</v>
      </c>
      <c r="Z20" s="270">
        <f t="shared" si="14"/>
        <v>0</v>
      </c>
      <c r="AA20" s="105" t="str">
        <f t="shared" si="15"/>
        <v>0</v>
      </c>
      <c r="AB20" s="270">
        <f t="shared" si="16"/>
        <v>0</v>
      </c>
      <c r="AC20" s="269">
        <f t="shared" si="0"/>
        <v>40</v>
      </c>
    </row>
    <row r="21" spans="1:29" ht="18">
      <c r="A21" s="64" t="str">
        <f>CONCATENATE('بيانات أولية وأسماء الطلاب'!A18)</f>
        <v>12</v>
      </c>
      <c r="B21" s="14" t="str">
        <f>CONCATENATE('بيانات أولية وأسماء الطلاب'!B18)</f>
        <v/>
      </c>
      <c r="C21" s="14" t="str">
        <f>CONCATENATE('بيانات أولية وأسماء الطلاب'!C18)</f>
        <v/>
      </c>
      <c r="D21" s="75"/>
      <c r="E21" s="75"/>
      <c r="F21" s="252">
        <f t="shared" si="1"/>
        <v>0</v>
      </c>
      <c r="G21" s="75"/>
      <c r="H21" s="252">
        <f t="shared" si="2"/>
        <v>0</v>
      </c>
      <c r="I21" s="75"/>
      <c r="J21" s="252">
        <f t="shared" si="3"/>
        <v>0</v>
      </c>
      <c r="K21" s="75"/>
      <c r="L21" s="252">
        <f t="shared" si="4"/>
        <v>0</v>
      </c>
      <c r="M21" s="75"/>
      <c r="N21" s="252">
        <f t="shared" si="5"/>
        <v>0</v>
      </c>
      <c r="O21" s="41">
        <f t="shared" si="17"/>
        <v>0</v>
      </c>
      <c r="Q21" s="269">
        <f t="shared" si="6"/>
        <v>0</v>
      </c>
      <c r="R21" s="269">
        <f>IF('بيانات أولية وأسماء الطلاب'!B18&gt;0,1,0)</f>
        <v>0</v>
      </c>
      <c r="S21" s="105" t="str">
        <f t="shared" si="7"/>
        <v>0</v>
      </c>
      <c r="T21" s="270">
        <f t="shared" si="8"/>
        <v>0</v>
      </c>
      <c r="U21" s="105" t="str">
        <f t="shared" si="9"/>
        <v>0</v>
      </c>
      <c r="V21" s="270">
        <f t="shared" si="10"/>
        <v>0</v>
      </c>
      <c r="W21" s="105" t="str">
        <f t="shared" si="11"/>
        <v>0</v>
      </c>
      <c r="X21" s="270">
        <f t="shared" si="12"/>
        <v>0</v>
      </c>
      <c r="Y21" s="105" t="str">
        <f t="shared" si="13"/>
        <v>0</v>
      </c>
      <c r="Z21" s="270">
        <f t="shared" si="14"/>
        <v>0</v>
      </c>
      <c r="AA21" s="105" t="str">
        <f t="shared" si="15"/>
        <v>0</v>
      </c>
      <c r="AB21" s="270">
        <f t="shared" si="16"/>
        <v>0</v>
      </c>
      <c r="AC21" s="269">
        <f t="shared" si="0"/>
        <v>40</v>
      </c>
    </row>
    <row r="22" spans="1:29" ht="18">
      <c r="A22" s="64" t="str">
        <f>CONCATENATE('بيانات أولية وأسماء الطلاب'!A19)</f>
        <v>13</v>
      </c>
      <c r="B22" s="14" t="str">
        <f>CONCATENATE('بيانات أولية وأسماء الطلاب'!B19)</f>
        <v/>
      </c>
      <c r="C22" s="14" t="str">
        <f>CONCATENATE('بيانات أولية وأسماء الطلاب'!C19)</f>
        <v/>
      </c>
      <c r="D22" s="75"/>
      <c r="E22" s="75"/>
      <c r="F22" s="252">
        <f t="shared" si="1"/>
        <v>0</v>
      </c>
      <c r="G22" s="75"/>
      <c r="H22" s="252">
        <f t="shared" si="2"/>
        <v>0</v>
      </c>
      <c r="I22" s="75"/>
      <c r="J22" s="252">
        <f t="shared" si="3"/>
        <v>0</v>
      </c>
      <c r="K22" s="75"/>
      <c r="L22" s="252">
        <f t="shared" si="4"/>
        <v>0</v>
      </c>
      <c r="M22" s="75"/>
      <c r="N22" s="252">
        <f t="shared" si="5"/>
        <v>0</v>
      </c>
      <c r="O22" s="41">
        <f t="shared" si="17"/>
        <v>0</v>
      </c>
      <c r="Q22" s="269">
        <f t="shared" si="6"/>
        <v>0</v>
      </c>
      <c r="R22" s="269">
        <f>IF('بيانات أولية وأسماء الطلاب'!B19&gt;0,1,0)</f>
        <v>0</v>
      </c>
      <c r="S22" s="105" t="str">
        <f t="shared" si="7"/>
        <v>0</v>
      </c>
      <c r="T22" s="270">
        <f t="shared" si="8"/>
        <v>0</v>
      </c>
      <c r="U22" s="105" t="str">
        <f t="shared" si="9"/>
        <v>0</v>
      </c>
      <c r="V22" s="270">
        <f t="shared" si="10"/>
        <v>0</v>
      </c>
      <c r="W22" s="105" t="str">
        <f t="shared" si="11"/>
        <v>0</v>
      </c>
      <c r="X22" s="270">
        <f t="shared" si="12"/>
        <v>0</v>
      </c>
      <c r="Y22" s="105" t="str">
        <f t="shared" si="13"/>
        <v>0</v>
      </c>
      <c r="Z22" s="270">
        <f t="shared" si="14"/>
        <v>0</v>
      </c>
      <c r="AA22" s="105" t="str">
        <f t="shared" si="15"/>
        <v>0</v>
      </c>
      <c r="AB22" s="270">
        <f t="shared" si="16"/>
        <v>0</v>
      </c>
      <c r="AC22" s="269">
        <f t="shared" si="0"/>
        <v>40</v>
      </c>
    </row>
    <row r="23" spans="1:29" ht="18">
      <c r="A23" s="64" t="str">
        <f>CONCATENATE('بيانات أولية وأسماء الطلاب'!A20)</f>
        <v>14</v>
      </c>
      <c r="B23" s="14" t="str">
        <f>CONCATENATE('بيانات أولية وأسماء الطلاب'!B20)</f>
        <v/>
      </c>
      <c r="C23" s="14" t="str">
        <f>CONCATENATE('بيانات أولية وأسماء الطلاب'!C20)</f>
        <v/>
      </c>
      <c r="D23" s="75"/>
      <c r="E23" s="75"/>
      <c r="F23" s="252">
        <f t="shared" si="1"/>
        <v>0</v>
      </c>
      <c r="G23" s="75"/>
      <c r="H23" s="252">
        <f t="shared" si="2"/>
        <v>0</v>
      </c>
      <c r="I23" s="75"/>
      <c r="J23" s="252">
        <f t="shared" si="3"/>
        <v>0</v>
      </c>
      <c r="K23" s="75"/>
      <c r="L23" s="252">
        <f t="shared" si="4"/>
        <v>0</v>
      </c>
      <c r="M23" s="75"/>
      <c r="N23" s="252">
        <f t="shared" si="5"/>
        <v>0</v>
      </c>
      <c r="O23" s="41">
        <f t="shared" si="17"/>
        <v>0</v>
      </c>
      <c r="Q23" s="269">
        <f t="shared" si="6"/>
        <v>0</v>
      </c>
      <c r="R23" s="269">
        <f>IF('بيانات أولية وأسماء الطلاب'!B20&gt;0,1,0)</f>
        <v>0</v>
      </c>
      <c r="S23" s="105" t="str">
        <f t="shared" si="7"/>
        <v>0</v>
      </c>
      <c r="T23" s="270">
        <f t="shared" si="8"/>
        <v>0</v>
      </c>
      <c r="U23" s="105" t="str">
        <f t="shared" si="9"/>
        <v>0</v>
      </c>
      <c r="V23" s="270">
        <f t="shared" si="10"/>
        <v>0</v>
      </c>
      <c r="W23" s="105" t="str">
        <f t="shared" si="11"/>
        <v>0</v>
      </c>
      <c r="X23" s="270">
        <f t="shared" si="12"/>
        <v>0</v>
      </c>
      <c r="Y23" s="105" t="str">
        <f t="shared" si="13"/>
        <v>0</v>
      </c>
      <c r="Z23" s="270">
        <f t="shared" si="14"/>
        <v>0</v>
      </c>
      <c r="AA23" s="105" t="str">
        <f t="shared" si="15"/>
        <v>0</v>
      </c>
      <c r="AB23" s="270">
        <f t="shared" si="16"/>
        <v>0</v>
      </c>
      <c r="AC23" s="269">
        <f t="shared" si="0"/>
        <v>40</v>
      </c>
    </row>
    <row r="24" spans="1:29" ht="18">
      <c r="A24" s="64" t="str">
        <f>CONCATENATE('بيانات أولية وأسماء الطلاب'!A21)</f>
        <v>15</v>
      </c>
      <c r="B24" s="14" t="str">
        <f>CONCATENATE('بيانات أولية وأسماء الطلاب'!B21)</f>
        <v/>
      </c>
      <c r="C24" s="14" t="str">
        <f>CONCATENATE('بيانات أولية وأسماء الطلاب'!C21)</f>
        <v/>
      </c>
      <c r="D24" s="75"/>
      <c r="E24" s="75"/>
      <c r="F24" s="252">
        <f t="shared" si="1"/>
        <v>0</v>
      </c>
      <c r="G24" s="75"/>
      <c r="H24" s="252">
        <f t="shared" si="2"/>
        <v>0</v>
      </c>
      <c r="I24" s="75"/>
      <c r="J24" s="252">
        <f t="shared" si="3"/>
        <v>0</v>
      </c>
      <c r="K24" s="75"/>
      <c r="L24" s="252">
        <f t="shared" si="4"/>
        <v>0</v>
      </c>
      <c r="M24" s="75"/>
      <c r="N24" s="252">
        <f t="shared" si="5"/>
        <v>0</v>
      </c>
      <c r="O24" s="41">
        <f t="shared" si="17"/>
        <v>0</v>
      </c>
      <c r="Q24" s="269">
        <f t="shared" si="6"/>
        <v>0</v>
      </c>
      <c r="R24" s="269">
        <f>IF('بيانات أولية وأسماء الطلاب'!B21&gt;0,1,0)</f>
        <v>0</v>
      </c>
      <c r="S24" s="105" t="str">
        <f t="shared" si="7"/>
        <v>0</v>
      </c>
      <c r="T24" s="270">
        <f t="shared" si="8"/>
        <v>0</v>
      </c>
      <c r="U24" s="105" t="str">
        <f t="shared" si="9"/>
        <v>0</v>
      </c>
      <c r="V24" s="270">
        <f t="shared" si="10"/>
        <v>0</v>
      </c>
      <c r="W24" s="105" t="str">
        <f t="shared" si="11"/>
        <v>0</v>
      </c>
      <c r="X24" s="270">
        <f t="shared" si="12"/>
        <v>0</v>
      </c>
      <c r="Y24" s="105" t="str">
        <f t="shared" si="13"/>
        <v>0</v>
      </c>
      <c r="Z24" s="270">
        <f t="shared" si="14"/>
        <v>0</v>
      </c>
      <c r="AA24" s="105" t="str">
        <f t="shared" si="15"/>
        <v>0</v>
      </c>
      <c r="AB24" s="270">
        <f t="shared" si="16"/>
        <v>0</v>
      </c>
      <c r="AC24" s="269">
        <f t="shared" si="0"/>
        <v>40</v>
      </c>
    </row>
    <row r="25" spans="1:29" ht="18">
      <c r="A25" s="64" t="str">
        <f>CONCATENATE('بيانات أولية وأسماء الطلاب'!A22)</f>
        <v>16</v>
      </c>
      <c r="B25" s="14" t="str">
        <f>CONCATENATE('بيانات أولية وأسماء الطلاب'!B22)</f>
        <v/>
      </c>
      <c r="C25" s="14" t="str">
        <f>CONCATENATE('بيانات أولية وأسماء الطلاب'!C22)</f>
        <v/>
      </c>
      <c r="D25" s="75"/>
      <c r="E25" s="75"/>
      <c r="F25" s="252">
        <f t="shared" si="1"/>
        <v>0</v>
      </c>
      <c r="G25" s="75"/>
      <c r="H25" s="252">
        <f t="shared" si="2"/>
        <v>0</v>
      </c>
      <c r="I25" s="75"/>
      <c r="J25" s="252">
        <f t="shared" si="3"/>
        <v>0</v>
      </c>
      <c r="K25" s="75"/>
      <c r="L25" s="252">
        <f t="shared" si="4"/>
        <v>0</v>
      </c>
      <c r="M25" s="75"/>
      <c r="N25" s="252">
        <f t="shared" si="5"/>
        <v>0</v>
      </c>
      <c r="O25" s="41">
        <f t="shared" si="17"/>
        <v>0</v>
      </c>
      <c r="Q25" s="269">
        <f t="shared" si="6"/>
        <v>0</v>
      </c>
      <c r="R25" s="269">
        <f>IF('بيانات أولية وأسماء الطلاب'!B22&gt;0,1,0)</f>
        <v>0</v>
      </c>
      <c r="S25" s="105" t="str">
        <f t="shared" si="7"/>
        <v>0</v>
      </c>
      <c r="T25" s="270">
        <f t="shared" si="8"/>
        <v>0</v>
      </c>
      <c r="U25" s="105" t="str">
        <f t="shared" si="9"/>
        <v>0</v>
      </c>
      <c r="V25" s="270">
        <f t="shared" si="10"/>
        <v>0</v>
      </c>
      <c r="W25" s="105" t="str">
        <f t="shared" si="11"/>
        <v>0</v>
      </c>
      <c r="X25" s="270">
        <f t="shared" si="12"/>
        <v>0</v>
      </c>
      <c r="Y25" s="105" t="str">
        <f t="shared" si="13"/>
        <v>0</v>
      </c>
      <c r="Z25" s="270">
        <f t="shared" si="14"/>
        <v>0</v>
      </c>
      <c r="AA25" s="105" t="str">
        <f t="shared" si="15"/>
        <v>0</v>
      </c>
      <c r="AB25" s="270">
        <f t="shared" si="16"/>
        <v>0</v>
      </c>
      <c r="AC25" s="269">
        <f t="shared" si="0"/>
        <v>40</v>
      </c>
    </row>
    <row r="26" spans="1:29" ht="18">
      <c r="A26" s="64" t="str">
        <f>CONCATENATE('بيانات أولية وأسماء الطلاب'!A23)</f>
        <v>17</v>
      </c>
      <c r="B26" s="14" t="str">
        <f>CONCATENATE('بيانات أولية وأسماء الطلاب'!B23)</f>
        <v/>
      </c>
      <c r="C26" s="14" t="str">
        <f>CONCATENATE('بيانات أولية وأسماء الطلاب'!C23)</f>
        <v/>
      </c>
      <c r="D26" s="75"/>
      <c r="E26" s="75"/>
      <c r="F26" s="252">
        <f t="shared" si="1"/>
        <v>0</v>
      </c>
      <c r="G26" s="75"/>
      <c r="H26" s="252">
        <f t="shared" si="2"/>
        <v>0</v>
      </c>
      <c r="I26" s="75"/>
      <c r="J26" s="252">
        <f t="shared" si="3"/>
        <v>0</v>
      </c>
      <c r="K26" s="75"/>
      <c r="L26" s="252">
        <f t="shared" si="4"/>
        <v>0</v>
      </c>
      <c r="M26" s="75"/>
      <c r="N26" s="252">
        <f t="shared" si="5"/>
        <v>0</v>
      </c>
      <c r="O26" s="41">
        <f t="shared" si="17"/>
        <v>0</v>
      </c>
      <c r="Q26" s="269">
        <f t="shared" si="6"/>
        <v>0</v>
      </c>
      <c r="R26" s="269">
        <f>IF('بيانات أولية وأسماء الطلاب'!B23&gt;0,1,0)</f>
        <v>0</v>
      </c>
      <c r="S26" s="105" t="str">
        <f t="shared" si="7"/>
        <v>0</v>
      </c>
      <c r="T26" s="270">
        <f t="shared" si="8"/>
        <v>0</v>
      </c>
      <c r="U26" s="105" t="str">
        <f t="shared" si="9"/>
        <v>0</v>
      </c>
      <c r="V26" s="270">
        <f t="shared" si="10"/>
        <v>0</v>
      </c>
      <c r="W26" s="105" t="str">
        <f t="shared" si="11"/>
        <v>0</v>
      </c>
      <c r="X26" s="270">
        <f t="shared" si="12"/>
        <v>0</v>
      </c>
      <c r="Y26" s="105" t="str">
        <f t="shared" si="13"/>
        <v>0</v>
      </c>
      <c r="Z26" s="270">
        <f t="shared" si="14"/>
        <v>0</v>
      </c>
      <c r="AA26" s="105" t="str">
        <f t="shared" si="15"/>
        <v>0</v>
      </c>
      <c r="AB26" s="270">
        <f t="shared" si="16"/>
        <v>0</v>
      </c>
      <c r="AC26" s="269">
        <f t="shared" si="0"/>
        <v>40</v>
      </c>
    </row>
    <row r="27" spans="1:29" ht="18">
      <c r="A27" s="64" t="str">
        <f>CONCATENATE('بيانات أولية وأسماء الطلاب'!A24)</f>
        <v>18</v>
      </c>
      <c r="B27" s="14" t="str">
        <f>CONCATENATE('بيانات أولية وأسماء الطلاب'!B24)</f>
        <v/>
      </c>
      <c r="C27" s="14" t="str">
        <f>CONCATENATE('بيانات أولية وأسماء الطلاب'!C24)</f>
        <v/>
      </c>
      <c r="D27" s="75"/>
      <c r="E27" s="75"/>
      <c r="F27" s="252">
        <f t="shared" si="1"/>
        <v>0</v>
      </c>
      <c r="G27" s="75"/>
      <c r="H27" s="252">
        <f t="shared" si="2"/>
        <v>0</v>
      </c>
      <c r="I27" s="75"/>
      <c r="J27" s="252">
        <f t="shared" si="3"/>
        <v>0</v>
      </c>
      <c r="K27" s="75"/>
      <c r="L27" s="252">
        <f t="shared" si="4"/>
        <v>0</v>
      </c>
      <c r="M27" s="75"/>
      <c r="N27" s="252">
        <f t="shared" si="5"/>
        <v>0</v>
      </c>
      <c r="O27" s="41">
        <f t="shared" si="17"/>
        <v>0</v>
      </c>
      <c r="Q27" s="269">
        <f t="shared" si="6"/>
        <v>0</v>
      </c>
      <c r="R27" s="269">
        <f>IF('بيانات أولية وأسماء الطلاب'!B24&gt;0,1,0)</f>
        <v>0</v>
      </c>
      <c r="S27" s="105" t="str">
        <f t="shared" si="7"/>
        <v>0</v>
      </c>
      <c r="T27" s="270">
        <f t="shared" si="8"/>
        <v>0</v>
      </c>
      <c r="U27" s="105" t="str">
        <f t="shared" si="9"/>
        <v>0</v>
      </c>
      <c r="V27" s="270">
        <f t="shared" si="10"/>
        <v>0</v>
      </c>
      <c r="W27" s="105" t="str">
        <f t="shared" si="11"/>
        <v>0</v>
      </c>
      <c r="X27" s="270">
        <f t="shared" si="12"/>
        <v>0</v>
      </c>
      <c r="Y27" s="105" t="str">
        <f t="shared" si="13"/>
        <v>0</v>
      </c>
      <c r="Z27" s="270">
        <f t="shared" si="14"/>
        <v>0</v>
      </c>
      <c r="AA27" s="105" t="str">
        <f t="shared" si="15"/>
        <v>0</v>
      </c>
      <c r="AB27" s="270">
        <f t="shared" si="16"/>
        <v>0</v>
      </c>
      <c r="AC27" s="269">
        <f t="shared" si="0"/>
        <v>40</v>
      </c>
    </row>
    <row r="28" spans="1:29" ht="18">
      <c r="A28" s="64" t="str">
        <f>CONCATENATE('بيانات أولية وأسماء الطلاب'!A25)</f>
        <v>19</v>
      </c>
      <c r="B28" s="14" t="str">
        <f>CONCATENATE('بيانات أولية وأسماء الطلاب'!B25)</f>
        <v/>
      </c>
      <c r="C28" s="14" t="str">
        <f>CONCATENATE('بيانات أولية وأسماء الطلاب'!C25)</f>
        <v/>
      </c>
      <c r="D28" s="75"/>
      <c r="E28" s="75"/>
      <c r="F28" s="252">
        <f t="shared" si="1"/>
        <v>0</v>
      </c>
      <c r="G28" s="75"/>
      <c r="H28" s="252">
        <f t="shared" si="2"/>
        <v>0</v>
      </c>
      <c r="I28" s="75"/>
      <c r="J28" s="252">
        <f t="shared" si="3"/>
        <v>0</v>
      </c>
      <c r="K28" s="75"/>
      <c r="L28" s="252">
        <f t="shared" si="4"/>
        <v>0</v>
      </c>
      <c r="M28" s="75"/>
      <c r="N28" s="252">
        <f t="shared" si="5"/>
        <v>0</v>
      </c>
      <c r="O28" s="41">
        <f t="shared" si="17"/>
        <v>0</v>
      </c>
      <c r="Q28" s="269">
        <f t="shared" si="6"/>
        <v>0</v>
      </c>
      <c r="R28" s="269">
        <f>IF('بيانات أولية وأسماء الطلاب'!B25&gt;0,1,0)</f>
        <v>0</v>
      </c>
      <c r="S28" s="105" t="str">
        <f t="shared" si="7"/>
        <v>0</v>
      </c>
      <c r="T28" s="270">
        <f t="shared" si="8"/>
        <v>0</v>
      </c>
      <c r="U28" s="105" t="str">
        <f t="shared" si="9"/>
        <v>0</v>
      </c>
      <c r="V28" s="270">
        <f t="shared" si="10"/>
        <v>0</v>
      </c>
      <c r="W28" s="105" t="str">
        <f t="shared" si="11"/>
        <v>0</v>
      </c>
      <c r="X28" s="270">
        <f t="shared" si="12"/>
        <v>0</v>
      </c>
      <c r="Y28" s="105" t="str">
        <f t="shared" si="13"/>
        <v>0</v>
      </c>
      <c r="Z28" s="270">
        <f t="shared" si="14"/>
        <v>0</v>
      </c>
      <c r="AA28" s="105" t="str">
        <f t="shared" si="15"/>
        <v>0</v>
      </c>
      <c r="AB28" s="270">
        <f t="shared" si="16"/>
        <v>0</v>
      </c>
      <c r="AC28" s="269">
        <f t="shared" si="0"/>
        <v>40</v>
      </c>
    </row>
    <row r="29" spans="1:29" ht="18">
      <c r="A29" s="64" t="str">
        <f>CONCATENATE('بيانات أولية وأسماء الطلاب'!A26)</f>
        <v>20</v>
      </c>
      <c r="B29" s="14" t="str">
        <f>CONCATENATE('بيانات أولية وأسماء الطلاب'!B26)</f>
        <v/>
      </c>
      <c r="C29" s="14" t="str">
        <f>CONCATENATE('بيانات أولية وأسماء الطلاب'!C26)</f>
        <v/>
      </c>
      <c r="D29" s="75"/>
      <c r="E29" s="75"/>
      <c r="F29" s="252">
        <f t="shared" si="1"/>
        <v>0</v>
      </c>
      <c r="G29" s="75"/>
      <c r="H29" s="252">
        <f t="shared" si="2"/>
        <v>0</v>
      </c>
      <c r="I29" s="75"/>
      <c r="J29" s="252">
        <f t="shared" si="3"/>
        <v>0</v>
      </c>
      <c r="K29" s="75"/>
      <c r="L29" s="252">
        <f t="shared" si="4"/>
        <v>0</v>
      </c>
      <c r="M29" s="75"/>
      <c r="N29" s="252">
        <f t="shared" si="5"/>
        <v>0</v>
      </c>
      <c r="O29" s="41">
        <f t="shared" si="17"/>
        <v>0</v>
      </c>
      <c r="Q29" s="269">
        <f t="shared" si="6"/>
        <v>0</v>
      </c>
      <c r="R29" s="269">
        <f>IF('بيانات أولية وأسماء الطلاب'!B26&gt;0,1,0)</f>
        <v>0</v>
      </c>
      <c r="S29" s="105" t="str">
        <f t="shared" si="7"/>
        <v>0</v>
      </c>
      <c r="T29" s="270">
        <f t="shared" si="8"/>
        <v>0</v>
      </c>
      <c r="U29" s="105" t="str">
        <f t="shared" si="9"/>
        <v>0</v>
      </c>
      <c r="V29" s="270">
        <f t="shared" si="10"/>
        <v>0</v>
      </c>
      <c r="W29" s="105" t="str">
        <f t="shared" si="11"/>
        <v>0</v>
      </c>
      <c r="X29" s="270">
        <f t="shared" si="12"/>
        <v>0</v>
      </c>
      <c r="Y29" s="105" t="str">
        <f t="shared" si="13"/>
        <v>0</v>
      </c>
      <c r="Z29" s="270">
        <f t="shared" si="14"/>
        <v>0</v>
      </c>
      <c r="AA29" s="105" t="str">
        <f t="shared" si="15"/>
        <v>0</v>
      </c>
      <c r="AB29" s="270">
        <f t="shared" si="16"/>
        <v>0</v>
      </c>
      <c r="AC29" s="269">
        <f t="shared" si="0"/>
        <v>40</v>
      </c>
    </row>
    <row r="30" spans="1:29" ht="18">
      <c r="A30" s="64" t="str">
        <f>CONCATENATE('بيانات أولية وأسماء الطلاب'!A27)</f>
        <v>21</v>
      </c>
      <c r="B30" s="14" t="str">
        <f>CONCATENATE('بيانات أولية وأسماء الطلاب'!B27)</f>
        <v/>
      </c>
      <c r="C30" s="14" t="str">
        <f>CONCATENATE('بيانات أولية وأسماء الطلاب'!C27)</f>
        <v/>
      </c>
      <c r="D30" s="75"/>
      <c r="E30" s="75"/>
      <c r="F30" s="252">
        <f t="shared" si="1"/>
        <v>0</v>
      </c>
      <c r="G30" s="75"/>
      <c r="H30" s="252">
        <f t="shared" si="2"/>
        <v>0</v>
      </c>
      <c r="I30" s="75"/>
      <c r="J30" s="252">
        <f t="shared" si="3"/>
        <v>0</v>
      </c>
      <c r="K30" s="75"/>
      <c r="L30" s="252">
        <f t="shared" si="4"/>
        <v>0</v>
      </c>
      <c r="M30" s="75"/>
      <c r="N30" s="252">
        <f t="shared" si="5"/>
        <v>0</v>
      </c>
      <c r="O30" s="41">
        <f t="shared" si="17"/>
        <v>0</v>
      </c>
      <c r="Q30" s="269">
        <f t="shared" si="6"/>
        <v>0</v>
      </c>
      <c r="R30" s="269">
        <f>IF('بيانات أولية وأسماء الطلاب'!B27&gt;0,1,0)</f>
        <v>0</v>
      </c>
      <c r="S30" s="105" t="str">
        <f t="shared" si="7"/>
        <v>0</v>
      </c>
      <c r="T30" s="270">
        <f t="shared" si="8"/>
        <v>0</v>
      </c>
      <c r="U30" s="105" t="str">
        <f t="shared" si="9"/>
        <v>0</v>
      </c>
      <c r="V30" s="270">
        <f t="shared" si="10"/>
        <v>0</v>
      </c>
      <c r="W30" s="105" t="str">
        <f t="shared" si="11"/>
        <v>0</v>
      </c>
      <c r="X30" s="270">
        <f t="shared" si="12"/>
        <v>0</v>
      </c>
      <c r="Y30" s="105" t="str">
        <f t="shared" si="13"/>
        <v>0</v>
      </c>
      <c r="Z30" s="270">
        <f t="shared" si="14"/>
        <v>0</v>
      </c>
      <c r="AA30" s="105" t="str">
        <f t="shared" si="15"/>
        <v>0</v>
      </c>
      <c r="AB30" s="270">
        <f t="shared" si="16"/>
        <v>0</v>
      </c>
      <c r="AC30" s="269">
        <f t="shared" si="0"/>
        <v>40</v>
      </c>
    </row>
    <row r="31" spans="1:29" ht="18">
      <c r="A31" s="64" t="str">
        <f>CONCATENATE('بيانات أولية وأسماء الطلاب'!A28)</f>
        <v>22</v>
      </c>
      <c r="B31" s="14" t="str">
        <f>CONCATENATE('بيانات أولية وأسماء الطلاب'!B28)</f>
        <v/>
      </c>
      <c r="C31" s="14" t="str">
        <f>CONCATENATE('بيانات أولية وأسماء الطلاب'!C28)</f>
        <v/>
      </c>
      <c r="D31" s="75"/>
      <c r="E31" s="75"/>
      <c r="F31" s="252">
        <f t="shared" si="1"/>
        <v>0</v>
      </c>
      <c r="G31" s="75"/>
      <c r="H31" s="252">
        <f t="shared" si="2"/>
        <v>0</v>
      </c>
      <c r="I31" s="75"/>
      <c r="J31" s="252">
        <f t="shared" si="3"/>
        <v>0</v>
      </c>
      <c r="K31" s="75"/>
      <c r="L31" s="252">
        <f t="shared" si="4"/>
        <v>0</v>
      </c>
      <c r="M31" s="75"/>
      <c r="N31" s="252">
        <f t="shared" si="5"/>
        <v>0</v>
      </c>
      <c r="O31" s="41">
        <f t="shared" si="17"/>
        <v>0</v>
      </c>
      <c r="Q31" s="269">
        <f t="shared" si="6"/>
        <v>0</v>
      </c>
      <c r="R31" s="269">
        <f>IF('بيانات أولية وأسماء الطلاب'!B28&gt;0,1,0)</f>
        <v>0</v>
      </c>
      <c r="S31" s="105" t="str">
        <f t="shared" si="7"/>
        <v>0</v>
      </c>
      <c r="T31" s="270">
        <f t="shared" si="8"/>
        <v>0</v>
      </c>
      <c r="U31" s="105" t="str">
        <f t="shared" si="9"/>
        <v>0</v>
      </c>
      <c r="V31" s="270">
        <f t="shared" si="10"/>
        <v>0</v>
      </c>
      <c r="W31" s="105" t="str">
        <f t="shared" si="11"/>
        <v>0</v>
      </c>
      <c r="X31" s="270">
        <f t="shared" si="12"/>
        <v>0</v>
      </c>
      <c r="Y31" s="105" t="str">
        <f t="shared" si="13"/>
        <v>0</v>
      </c>
      <c r="Z31" s="270">
        <f t="shared" si="14"/>
        <v>0</v>
      </c>
      <c r="AA31" s="105" t="str">
        <f t="shared" si="15"/>
        <v>0</v>
      </c>
      <c r="AB31" s="270">
        <f t="shared" si="16"/>
        <v>0</v>
      </c>
      <c r="AC31" s="269">
        <f t="shared" si="0"/>
        <v>40</v>
      </c>
    </row>
    <row r="32" spans="1:29" ht="18">
      <c r="A32" s="64" t="str">
        <f>CONCATENATE('بيانات أولية وأسماء الطلاب'!A29)</f>
        <v>23</v>
      </c>
      <c r="B32" s="14" t="str">
        <f>CONCATENATE('بيانات أولية وأسماء الطلاب'!B29)</f>
        <v/>
      </c>
      <c r="C32" s="14" t="str">
        <f>CONCATENATE('بيانات أولية وأسماء الطلاب'!C29)</f>
        <v/>
      </c>
      <c r="D32" s="75"/>
      <c r="E32" s="75"/>
      <c r="F32" s="252">
        <f t="shared" si="1"/>
        <v>0</v>
      </c>
      <c r="G32" s="75"/>
      <c r="H32" s="252">
        <f t="shared" si="2"/>
        <v>0</v>
      </c>
      <c r="I32" s="75"/>
      <c r="J32" s="252">
        <f t="shared" si="3"/>
        <v>0</v>
      </c>
      <c r="K32" s="75"/>
      <c r="L32" s="252">
        <f t="shared" si="4"/>
        <v>0</v>
      </c>
      <c r="M32" s="75"/>
      <c r="N32" s="252">
        <f t="shared" si="5"/>
        <v>0</v>
      </c>
      <c r="O32" s="41">
        <f t="shared" si="17"/>
        <v>0</v>
      </c>
      <c r="Q32" s="269">
        <f t="shared" si="6"/>
        <v>0</v>
      </c>
      <c r="R32" s="269">
        <f>IF('بيانات أولية وأسماء الطلاب'!B29&gt;0,1,0)</f>
        <v>0</v>
      </c>
      <c r="S32" s="105" t="str">
        <f t="shared" si="7"/>
        <v>0</v>
      </c>
      <c r="T32" s="270">
        <f t="shared" si="8"/>
        <v>0</v>
      </c>
      <c r="U32" s="105" t="str">
        <f t="shared" si="9"/>
        <v>0</v>
      </c>
      <c r="V32" s="270">
        <f t="shared" si="10"/>
        <v>0</v>
      </c>
      <c r="W32" s="105" t="str">
        <f t="shared" si="11"/>
        <v>0</v>
      </c>
      <c r="X32" s="270">
        <f t="shared" si="12"/>
        <v>0</v>
      </c>
      <c r="Y32" s="105" t="str">
        <f t="shared" si="13"/>
        <v>0</v>
      </c>
      <c r="Z32" s="270">
        <f t="shared" si="14"/>
        <v>0</v>
      </c>
      <c r="AA32" s="105" t="str">
        <f t="shared" si="15"/>
        <v>0</v>
      </c>
      <c r="AB32" s="270">
        <f t="shared" si="16"/>
        <v>0</v>
      </c>
      <c r="AC32" s="269">
        <f t="shared" si="0"/>
        <v>40</v>
      </c>
    </row>
    <row r="33" spans="1:29" ht="18">
      <c r="A33" s="64" t="str">
        <f>CONCATENATE('بيانات أولية وأسماء الطلاب'!A30)</f>
        <v>24</v>
      </c>
      <c r="B33" s="14" t="str">
        <f>CONCATENATE('بيانات أولية وأسماء الطلاب'!B30)</f>
        <v/>
      </c>
      <c r="C33" s="14" t="str">
        <f>CONCATENATE('بيانات أولية وأسماء الطلاب'!C30)</f>
        <v/>
      </c>
      <c r="D33" s="75"/>
      <c r="E33" s="75"/>
      <c r="F33" s="252">
        <f t="shared" si="1"/>
        <v>0</v>
      </c>
      <c r="G33" s="75"/>
      <c r="H33" s="252">
        <f t="shared" si="2"/>
        <v>0</v>
      </c>
      <c r="I33" s="75"/>
      <c r="J33" s="252">
        <f t="shared" si="3"/>
        <v>0</v>
      </c>
      <c r="K33" s="75"/>
      <c r="L33" s="252">
        <f t="shared" si="4"/>
        <v>0</v>
      </c>
      <c r="M33" s="75"/>
      <c r="N33" s="252">
        <f t="shared" si="5"/>
        <v>0</v>
      </c>
      <c r="O33" s="41">
        <f t="shared" si="17"/>
        <v>0</v>
      </c>
      <c r="Q33" s="269">
        <f t="shared" si="6"/>
        <v>0</v>
      </c>
      <c r="R33" s="269">
        <f>IF('بيانات أولية وأسماء الطلاب'!B30&gt;0,1,0)</f>
        <v>0</v>
      </c>
      <c r="S33" s="105" t="str">
        <f t="shared" si="7"/>
        <v>0</v>
      </c>
      <c r="T33" s="270">
        <f t="shared" si="8"/>
        <v>0</v>
      </c>
      <c r="U33" s="105" t="str">
        <f t="shared" si="9"/>
        <v>0</v>
      </c>
      <c r="V33" s="270">
        <f t="shared" si="10"/>
        <v>0</v>
      </c>
      <c r="W33" s="105" t="str">
        <f t="shared" si="11"/>
        <v>0</v>
      </c>
      <c r="X33" s="270">
        <f t="shared" si="12"/>
        <v>0</v>
      </c>
      <c r="Y33" s="105" t="str">
        <f t="shared" si="13"/>
        <v>0</v>
      </c>
      <c r="Z33" s="270">
        <f t="shared" si="14"/>
        <v>0</v>
      </c>
      <c r="AA33" s="105" t="str">
        <f t="shared" si="15"/>
        <v>0</v>
      </c>
      <c r="AB33" s="270">
        <f t="shared" si="16"/>
        <v>0</v>
      </c>
      <c r="AC33" s="269">
        <f t="shared" si="0"/>
        <v>40</v>
      </c>
    </row>
    <row r="34" spans="1:29" ht="18">
      <c r="A34" s="64" t="str">
        <f>CONCATENATE('بيانات أولية وأسماء الطلاب'!A31)</f>
        <v>25</v>
      </c>
      <c r="B34" s="14" t="str">
        <f>CONCATENATE('بيانات أولية وأسماء الطلاب'!B31)</f>
        <v/>
      </c>
      <c r="C34" s="14" t="str">
        <f>CONCATENATE('بيانات أولية وأسماء الطلاب'!C31)</f>
        <v/>
      </c>
      <c r="D34" s="75"/>
      <c r="E34" s="75"/>
      <c r="F34" s="252">
        <f t="shared" si="1"/>
        <v>0</v>
      </c>
      <c r="G34" s="75"/>
      <c r="H34" s="252">
        <f t="shared" si="2"/>
        <v>0</v>
      </c>
      <c r="I34" s="75"/>
      <c r="J34" s="252">
        <f t="shared" si="3"/>
        <v>0</v>
      </c>
      <c r="K34" s="75"/>
      <c r="L34" s="252">
        <f t="shared" si="4"/>
        <v>0</v>
      </c>
      <c r="M34" s="75"/>
      <c r="N34" s="252">
        <f t="shared" si="5"/>
        <v>0</v>
      </c>
      <c r="O34" s="41">
        <f t="shared" si="17"/>
        <v>0</v>
      </c>
      <c r="Q34" s="269">
        <f t="shared" si="6"/>
        <v>0</v>
      </c>
      <c r="R34" s="269">
        <f>IF('بيانات أولية وأسماء الطلاب'!B31&gt;0,1,0)</f>
        <v>0</v>
      </c>
      <c r="S34" s="105" t="str">
        <f t="shared" si="7"/>
        <v>0</v>
      </c>
      <c r="T34" s="270">
        <f t="shared" si="8"/>
        <v>0</v>
      </c>
      <c r="U34" s="105" t="str">
        <f t="shared" si="9"/>
        <v>0</v>
      </c>
      <c r="V34" s="270">
        <f t="shared" si="10"/>
        <v>0</v>
      </c>
      <c r="W34" s="105" t="str">
        <f t="shared" si="11"/>
        <v>0</v>
      </c>
      <c r="X34" s="270">
        <f t="shared" si="12"/>
        <v>0</v>
      </c>
      <c r="Y34" s="105" t="str">
        <f t="shared" si="13"/>
        <v>0</v>
      </c>
      <c r="Z34" s="270">
        <f t="shared" si="14"/>
        <v>0</v>
      </c>
      <c r="AA34" s="105" t="str">
        <f t="shared" si="15"/>
        <v>0</v>
      </c>
      <c r="AB34" s="270">
        <f t="shared" si="16"/>
        <v>0</v>
      </c>
      <c r="AC34" s="269">
        <f t="shared" si="0"/>
        <v>40</v>
      </c>
    </row>
    <row r="35" spans="1:29" ht="18">
      <c r="A35" s="64" t="str">
        <f>CONCATENATE('بيانات أولية وأسماء الطلاب'!A32)</f>
        <v>26</v>
      </c>
      <c r="B35" s="14" t="str">
        <f>CONCATENATE('بيانات أولية وأسماء الطلاب'!B32)</f>
        <v/>
      </c>
      <c r="C35" s="14" t="str">
        <f>CONCATENATE('بيانات أولية وأسماء الطلاب'!C32)</f>
        <v/>
      </c>
      <c r="D35" s="75"/>
      <c r="E35" s="75"/>
      <c r="F35" s="252">
        <f t="shared" si="1"/>
        <v>0</v>
      </c>
      <c r="G35" s="75"/>
      <c r="H35" s="252">
        <f t="shared" si="2"/>
        <v>0</v>
      </c>
      <c r="I35" s="75"/>
      <c r="J35" s="252">
        <f t="shared" si="3"/>
        <v>0</v>
      </c>
      <c r="K35" s="75"/>
      <c r="L35" s="252">
        <f t="shared" si="4"/>
        <v>0</v>
      </c>
      <c r="M35" s="75"/>
      <c r="N35" s="252">
        <f t="shared" si="5"/>
        <v>0</v>
      </c>
      <c r="O35" s="41">
        <f t="shared" si="17"/>
        <v>0</v>
      </c>
      <c r="Q35" s="269">
        <f t="shared" si="6"/>
        <v>0</v>
      </c>
      <c r="R35" s="269">
        <f>IF('بيانات أولية وأسماء الطلاب'!B32&gt;0,1,0)</f>
        <v>0</v>
      </c>
      <c r="S35" s="105" t="str">
        <f t="shared" si="7"/>
        <v>0</v>
      </c>
      <c r="T35" s="270">
        <f t="shared" si="8"/>
        <v>0</v>
      </c>
      <c r="U35" s="105" t="str">
        <f t="shared" si="9"/>
        <v>0</v>
      </c>
      <c r="V35" s="270">
        <f t="shared" si="10"/>
        <v>0</v>
      </c>
      <c r="W35" s="105" t="str">
        <f t="shared" si="11"/>
        <v>0</v>
      </c>
      <c r="X35" s="270">
        <f t="shared" si="12"/>
        <v>0</v>
      </c>
      <c r="Y35" s="105" t="str">
        <f t="shared" si="13"/>
        <v>0</v>
      </c>
      <c r="Z35" s="270">
        <f t="shared" si="14"/>
        <v>0</v>
      </c>
      <c r="AA35" s="105" t="str">
        <f t="shared" si="15"/>
        <v>0</v>
      </c>
      <c r="AB35" s="270">
        <f t="shared" si="16"/>
        <v>0</v>
      </c>
      <c r="AC35" s="269">
        <f t="shared" si="0"/>
        <v>40</v>
      </c>
    </row>
    <row r="36" spans="1:29" ht="18">
      <c r="A36" s="64" t="str">
        <f>CONCATENATE('بيانات أولية وأسماء الطلاب'!A33)</f>
        <v>27</v>
      </c>
      <c r="B36" s="14" t="str">
        <f>CONCATENATE('بيانات أولية وأسماء الطلاب'!B33)</f>
        <v/>
      </c>
      <c r="C36" s="14" t="str">
        <f>CONCATENATE('بيانات أولية وأسماء الطلاب'!C33)</f>
        <v/>
      </c>
      <c r="D36" s="75"/>
      <c r="E36" s="75"/>
      <c r="F36" s="252">
        <f t="shared" si="1"/>
        <v>0</v>
      </c>
      <c r="G36" s="75"/>
      <c r="H36" s="252">
        <f t="shared" si="2"/>
        <v>0</v>
      </c>
      <c r="I36" s="75"/>
      <c r="J36" s="252">
        <f t="shared" si="3"/>
        <v>0</v>
      </c>
      <c r="K36" s="75"/>
      <c r="L36" s="252">
        <f t="shared" si="4"/>
        <v>0</v>
      </c>
      <c r="M36" s="75"/>
      <c r="N36" s="252">
        <f t="shared" si="5"/>
        <v>0</v>
      </c>
      <c r="O36" s="41">
        <f t="shared" si="17"/>
        <v>0</v>
      </c>
      <c r="Q36" s="269">
        <f t="shared" si="6"/>
        <v>0</v>
      </c>
      <c r="R36" s="269">
        <f>IF('بيانات أولية وأسماء الطلاب'!B33&gt;0,1,0)</f>
        <v>0</v>
      </c>
      <c r="S36" s="105" t="str">
        <f t="shared" si="7"/>
        <v>0</v>
      </c>
      <c r="T36" s="270">
        <f t="shared" si="8"/>
        <v>0</v>
      </c>
      <c r="U36" s="105" t="str">
        <f t="shared" si="9"/>
        <v>0</v>
      </c>
      <c r="V36" s="270">
        <f t="shared" si="10"/>
        <v>0</v>
      </c>
      <c r="W36" s="105" t="str">
        <f t="shared" si="11"/>
        <v>0</v>
      </c>
      <c r="X36" s="270">
        <f t="shared" si="12"/>
        <v>0</v>
      </c>
      <c r="Y36" s="105" t="str">
        <f t="shared" si="13"/>
        <v>0</v>
      </c>
      <c r="Z36" s="270">
        <f t="shared" si="14"/>
        <v>0</v>
      </c>
      <c r="AA36" s="105" t="str">
        <f t="shared" si="15"/>
        <v>0</v>
      </c>
      <c r="AB36" s="270">
        <f t="shared" si="16"/>
        <v>0</v>
      </c>
      <c r="AC36" s="269">
        <f t="shared" si="0"/>
        <v>40</v>
      </c>
    </row>
    <row r="37" spans="1:29" ht="18">
      <c r="A37" s="64" t="str">
        <f>CONCATENATE('بيانات أولية وأسماء الطلاب'!A34)</f>
        <v>28</v>
      </c>
      <c r="B37" s="14" t="str">
        <f>CONCATENATE('بيانات أولية وأسماء الطلاب'!B34)</f>
        <v/>
      </c>
      <c r="C37" s="14" t="str">
        <f>CONCATENATE('بيانات أولية وأسماء الطلاب'!C34)</f>
        <v/>
      </c>
      <c r="D37" s="75"/>
      <c r="E37" s="75"/>
      <c r="F37" s="252">
        <f t="shared" si="1"/>
        <v>0</v>
      </c>
      <c r="G37" s="75"/>
      <c r="H37" s="252">
        <f t="shared" si="2"/>
        <v>0</v>
      </c>
      <c r="I37" s="75"/>
      <c r="J37" s="252">
        <f t="shared" si="3"/>
        <v>0</v>
      </c>
      <c r="K37" s="75"/>
      <c r="L37" s="252">
        <f t="shared" si="4"/>
        <v>0</v>
      </c>
      <c r="M37" s="75"/>
      <c r="N37" s="252">
        <f t="shared" si="5"/>
        <v>0</v>
      </c>
      <c r="O37" s="41">
        <f t="shared" si="17"/>
        <v>0</v>
      </c>
      <c r="Q37" s="269">
        <f t="shared" si="6"/>
        <v>0</v>
      </c>
      <c r="R37" s="269">
        <f>IF('بيانات أولية وأسماء الطلاب'!B34&gt;0,1,0)</f>
        <v>0</v>
      </c>
      <c r="S37" s="105" t="str">
        <f t="shared" si="7"/>
        <v>0</v>
      </c>
      <c r="T37" s="270">
        <f t="shared" si="8"/>
        <v>0</v>
      </c>
      <c r="U37" s="105" t="str">
        <f t="shared" si="9"/>
        <v>0</v>
      </c>
      <c r="V37" s="270">
        <f t="shared" si="10"/>
        <v>0</v>
      </c>
      <c r="W37" s="105" t="str">
        <f t="shared" si="11"/>
        <v>0</v>
      </c>
      <c r="X37" s="270">
        <f t="shared" si="12"/>
        <v>0</v>
      </c>
      <c r="Y37" s="105" t="str">
        <f t="shared" si="13"/>
        <v>0</v>
      </c>
      <c r="Z37" s="270">
        <f t="shared" si="14"/>
        <v>0</v>
      </c>
      <c r="AA37" s="105" t="str">
        <f t="shared" si="15"/>
        <v>0</v>
      </c>
      <c r="AB37" s="270">
        <f t="shared" si="16"/>
        <v>0</v>
      </c>
      <c r="AC37" s="269">
        <f t="shared" si="0"/>
        <v>40</v>
      </c>
    </row>
    <row r="38" spans="1:29" ht="18">
      <c r="A38" s="64" t="str">
        <f>CONCATENATE('بيانات أولية وأسماء الطلاب'!A35)</f>
        <v>29</v>
      </c>
      <c r="B38" s="14" t="str">
        <f>CONCATENATE('بيانات أولية وأسماء الطلاب'!B35)</f>
        <v/>
      </c>
      <c r="C38" s="14" t="str">
        <f>CONCATENATE('بيانات أولية وأسماء الطلاب'!C35)</f>
        <v/>
      </c>
      <c r="D38" s="75"/>
      <c r="E38" s="75"/>
      <c r="F38" s="252">
        <f t="shared" si="1"/>
        <v>0</v>
      </c>
      <c r="G38" s="75"/>
      <c r="H38" s="252">
        <f t="shared" si="2"/>
        <v>0</v>
      </c>
      <c r="I38" s="75"/>
      <c r="J38" s="252">
        <f t="shared" si="3"/>
        <v>0</v>
      </c>
      <c r="K38" s="75"/>
      <c r="L38" s="252">
        <f t="shared" si="4"/>
        <v>0</v>
      </c>
      <c r="M38" s="75"/>
      <c r="N38" s="252">
        <f t="shared" si="5"/>
        <v>0</v>
      </c>
      <c r="O38" s="41">
        <f t="shared" si="17"/>
        <v>0</v>
      </c>
      <c r="Q38" s="269">
        <f t="shared" si="6"/>
        <v>0</v>
      </c>
      <c r="R38" s="269">
        <f>IF('بيانات أولية وأسماء الطلاب'!B35&gt;0,1,0)</f>
        <v>0</v>
      </c>
      <c r="S38" s="105" t="str">
        <f t="shared" si="7"/>
        <v>0</v>
      </c>
      <c r="T38" s="270">
        <f t="shared" si="8"/>
        <v>0</v>
      </c>
      <c r="U38" s="105" t="str">
        <f t="shared" si="9"/>
        <v>0</v>
      </c>
      <c r="V38" s="270">
        <f t="shared" si="10"/>
        <v>0</v>
      </c>
      <c r="W38" s="105" t="str">
        <f t="shared" si="11"/>
        <v>0</v>
      </c>
      <c r="X38" s="270">
        <f t="shared" si="12"/>
        <v>0</v>
      </c>
      <c r="Y38" s="105" t="str">
        <f t="shared" si="13"/>
        <v>0</v>
      </c>
      <c r="Z38" s="270">
        <f t="shared" si="14"/>
        <v>0</v>
      </c>
      <c r="AA38" s="105" t="str">
        <f t="shared" si="15"/>
        <v>0</v>
      </c>
      <c r="AB38" s="270">
        <f t="shared" si="16"/>
        <v>0</v>
      </c>
      <c r="AC38" s="269">
        <f t="shared" si="0"/>
        <v>40</v>
      </c>
    </row>
    <row r="39" spans="1:29" ht="18">
      <c r="A39" s="64" t="str">
        <f>CONCATENATE('بيانات أولية وأسماء الطلاب'!A36)</f>
        <v>30</v>
      </c>
      <c r="B39" s="14" t="str">
        <f>CONCATENATE('بيانات أولية وأسماء الطلاب'!B36)</f>
        <v/>
      </c>
      <c r="C39" s="14" t="str">
        <f>CONCATENATE('بيانات أولية وأسماء الطلاب'!C36)</f>
        <v/>
      </c>
      <c r="D39" s="75"/>
      <c r="E39" s="75"/>
      <c r="F39" s="252">
        <f t="shared" si="1"/>
        <v>0</v>
      </c>
      <c r="G39" s="75"/>
      <c r="H39" s="252">
        <f t="shared" si="2"/>
        <v>0</v>
      </c>
      <c r="I39" s="75"/>
      <c r="J39" s="252">
        <f t="shared" si="3"/>
        <v>0</v>
      </c>
      <c r="K39" s="75"/>
      <c r="L39" s="252">
        <f t="shared" si="4"/>
        <v>0</v>
      </c>
      <c r="M39" s="75"/>
      <c r="N39" s="252">
        <f t="shared" si="5"/>
        <v>0</v>
      </c>
      <c r="O39" s="41">
        <f t="shared" si="17"/>
        <v>0</v>
      </c>
      <c r="Q39" s="269">
        <f t="shared" si="6"/>
        <v>0</v>
      </c>
      <c r="R39" s="269">
        <f>IF('بيانات أولية وأسماء الطلاب'!B36&gt;0,1,0)</f>
        <v>0</v>
      </c>
      <c r="S39" s="105" t="str">
        <f t="shared" si="7"/>
        <v>0</v>
      </c>
      <c r="T39" s="270">
        <f t="shared" si="8"/>
        <v>0</v>
      </c>
      <c r="U39" s="105" t="str">
        <f t="shared" si="9"/>
        <v>0</v>
      </c>
      <c r="V39" s="270">
        <f t="shared" si="10"/>
        <v>0</v>
      </c>
      <c r="W39" s="105" t="str">
        <f t="shared" si="11"/>
        <v>0</v>
      </c>
      <c r="X39" s="270">
        <f t="shared" si="12"/>
        <v>0</v>
      </c>
      <c r="Y39" s="105" t="str">
        <f t="shared" si="13"/>
        <v>0</v>
      </c>
      <c r="Z39" s="270">
        <f t="shared" si="14"/>
        <v>0</v>
      </c>
      <c r="AA39" s="105" t="str">
        <f t="shared" si="15"/>
        <v>0</v>
      </c>
      <c r="AB39" s="270">
        <f t="shared" si="16"/>
        <v>0</v>
      </c>
      <c r="AC39" s="269">
        <f t="shared" si="0"/>
        <v>40</v>
      </c>
    </row>
    <row r="40" spans="1:29" ht="18">
      <c r="A40" s="64" t="str">
        <f>CONCATENATE('بيانات أولية وأسماء الطلاب'!A37)</f>
        <v>31</v>
      </c>
      <c r="B40" s="14" t="str">
        <f>CONCATENATE('بيانات أولية وأسماء الطلاب'!B37)</f>
        <v/>
      </c>
      <c r="C40" s="14" t="str">
        <f>CONCATENATE('بيانات أولية وأسماء الطلاب'!C37)</f>
        <v/>
      </c>
      <c r="D40" s="75"/>
      <c r="E40" s="75"/>
      <c r="F40" s="252">
        <f t="shared" si="1"/>
        <v>0</v>
      </c>
      <c r="G40" s="75"/>
      <c r="H40" s="252">
        <f t="shared" si="2"/>
        <v>0</v>
      </c>
      <c r="I40" s="75"/>
      <c r="J40" s="252">
        <f t="shared" si="3"/>
        <v>0</v>
      </c>
      <c r="K40" s="75"/>
      <c r="L40" s="252">
        <f t="shared" si="4"/>
        <v>0</v>
      </c>
      <c r="M40" s="75"/>
      <c r="N40" s="252">
        <f t="shared" si="5"/>
        <v>0</v>
      </c>
      <c r="O40" s="41">
        <f t="shared" si="17"/>
        <v>0</v>
      </c>
      <c r="Q40" s="269">
        <f t="shared" si="6"/>
        <v>0</v>
      </c>
      <c r="R40" s="269">
        <f>IF('بيانات أولية وأسماء الطلاب'!B37&gt;0,1,0)</f>
        <v>0</v>
      </c>
      <c r="S40" s="105" t="str">
        <f t="shared" si="7"/>
        <v>0</v>
      </c>
      <c r="T40" s="270">
        <f t="shared" si="8"/>
        <v>0</v>
      </c>
      <c r="U40" s="105" t="str">
        <f t="shared" si="9"/>
        <v>0</v>
      </c>
      <c r="V40" s="270">
        <f t="shared" si="10"/>
        <v>0</v>
      </c>
      <c r="W40" s="105" t="str">
        <f t="shared" si="11"/>
        <v>0</v>
      </c>
      <c r="X40" s="270">
        <f t="shared" si="12"/>
        <v>0</v>
      </c>
      <c r="Y40" s="105" t="str">
        <f t="shared" si="13"/>
        <v>0</v>
      </c>
      <c r="Z40" s="270">
        <f t="shared" si="14"/>
        <v>0</v>
      </c>
      <c r="AA40" s="105" t="str">
        <f t="shared" si="15"/>
        <v>0</v>
      </c>
      <c r="AB40" s="270">
        <f t="shared" si="16"/>
        <v>0</v>
      </c>
      <c r="AC40" s="269">
        <f t="shared" si="0"/>
        <v>40</v>
      </c>
    </row>
    <row r="41" spans="1:29" ht="18">
      <c r="A41" s="64" t="str">
        <f>CONCATENATE('بيانات أولية وأسماء الطلاب'!A38)</f>
        <v>32</v>
      </c>
      <c r="B41" s="14" t="str">
        <f>CONCATENATE('بيانات أولية وأسماء الطلاب'!B38)</f>
        <v/>
      </c>
      <c r="C41" s="14" t="str">
        <f>CONCATENATE('بيانات أولية وأسماء الطلاب'!C38)</f>
        <v/>
      </c>
      <c r="D41" s="75"/>
      <c r="E41" s="75"/>
      <c r="F41" s="252">
        <f t="shared" si="1"/>
        <v>0</v>
      </c>
      <c r="G41" s="75"/>
      <c r="H41" s="252">
        <f t="shared" si="2"/>
        <v>0</v>
      </c>
      <c r="I41" s="75"/>
      <c r="J41" s="252">
        <f t="shared" si="3"/>
        <v>0</v>
      </c>
      <c r="K41" s="75"/>
      <c r="L41" s="252">
        <f t="shared" si="4"/>
        <v>0</v>
      </c>
      <c r="M41" s="75"/>
      <c r="N41" s="252">
        <f t="shared" si="5"/>
        <v>0</v>
      </c>
      <c r="O41" s="41">
        <f t="shared" si="17"/>
        <v>0</v>
      </c>
      <c r="Q41" s="269">
        <f t="shared" si="6"/>
        <v>0</v>
      </c>
      <c r="R41" s="269">
        <f>IF('بيانات أولية وأسماء الطلاب'!B38&gt;0,1,0)</f>
        <v>0</v>
      </c>
      <c r="S41" s="105" t="str">
        <f t="shared" si="7"/>
        <v>0</v>
      </c>
      <c r="T41" s="270">
        <f t="shared" si="8"/>
        <v>0</v>
      </c>
      <c r="U41" s="105" t="str">
        <f t="shared" si="9"/>
        <v>0</v>
      </c>
      <c r="V41" s="270">
        <f t="shared" si="10"/>
        <v>0</v>
      </c>
      <c r="W41" s="105" t="str">
        <f t="shared" si="11"/>
        <v>0</v>
      </c>
      <c r="X41" s="270">
        <f t="shared" si="12"/>
        <v>0</v>
      </c>
      <c r="Y41" s="105" t="str">
        <f t="shared" si="13"/>
        <v>0</v>
      </c>
      <c r="Z41" s="270">
        <f t="shared" si="14"/>
        <v>0</v>
      </c>
      <c r="AA41" s="105" t="str">
        <f t="shared" si="15"/>
        <v>0</v>
      </c>
      <c r="AB41" s="270">
        <f t="shared" si="16"/>
        <v>0</v>
      </c>
      <c r="AC41" s="269">
        <f t="shared" si="0"/>
        <v>40</v>
      </c>
    </row>
    <row r="42" spans="1:29" ht="18">
      <c r="A42" s="64" t="str">
        <f>CONCATENATE('بيانات أولية وأسماء الطلاب'!A39)</f>
        <v>33</v>
      </c>
      <c r="B42" s="14" t="str">
        <f>CONCATENATE('بيانات أولية وأسماء الطلاب'!B39)</f>
        <v/>
      </c>
      <c r="C42" s="14" t="str">
        <f>CONCATENATE('بيانات أولية وأسماء الطلاب'!C39)</f>
        <v/>
      </c>
      <c r="D42" s="75"/>
      <c r="E42" s="75"/>
      <c r="F42" s="252">
        <f t="shared" si="1"/>
        <v>0</v>
      </c>
      <c r="G42" s="75"/>
      <c r="H42" s="252">
        <f t="shared" si="2"/>
        <v>0</v>
      </c>
      <c r="I42" s="75"/>
      <c r="J42" s="252">
        <f t="shared" si="3"/>
        <v>0</v>
      </c>
      <c r="K42" s="75"/>
      <c r="L42" s="252">
        <f t="shared" si="4"/>
        <v>0</v>
      </c>
      <c r="M42" s="75"/>
      <c r="N42" s="252">
        <f t="shared" si="5"/>
        <v>0</v>
      </c>
      <c r="O42" s="41">
        <f t="shared" si="17"/>
        <v>0</v>
      </c>
      <c r="Q42" s="269">
        <f t="shared" si="6"/>
        <v>0</v>
      </c>
      <c r="R42" s="269">
        <f>IF('بيانات أولية وأسماء الطلاب'!B39&gt;0,1,0)</f>
        <v>0</v>
      </c>
      <c r="S42" s="105" t="str">
        <f t="shared" si="7"/>
        <v>0</v>
      </c>
      <c r="T42" s="270">
        <f t="shared" si="8"/>
        <v>0</v>
      </c>
      <c r="U42" s="105" t="str">
        <f t="shared" si="9"/>
        <v>0</v>
      </c>
      <c r="V42" s="270">
        <f t="shared" si="10"/>
        <v>0</v>
      </c>
      <c r="W42" s="105" t="str">
        <f t="shared" si="11"/>
        <v>0</v>
      </c>
      <c r="X42" s="270">
        <f t="shared" si="12"/>
        <v>0</v>
      </c>
      <c r="Y42" s="105" t="str">
        <f t="shared" si="13"/>
        <v>0</v>
      </c>
      <c r="Z42" s="270">
        <f t="shared" si="14"/>
        <v>0</v>
      </c>
      <c r="AA42" s="105" t="str">
        <f t="shared" si="15"/>
        <v>0</v>
      </c>
      <c r="AB42" s="270">
        <f t="shared" si="16"/>
        <v>0</v>
      </c>
      <c r="AC42" s="269">
        <f t="shared" si="0"/>
        <v>40</v>
      </c>
    </row>
    <row r="43" spans="1:29" ht="18">
      <c r="A43" s="64" t="str">
        <f>CONCATENATE('بيانات أولية وأسماء الطلاب'!A40)</f>
        <v>34</v>
      </c>
      <c r="B43" s="14" t="str">
        <f>CONCATENATE('بيانات أولية وأسماء الطلاب'!B40)</f>
        <v/>
      </c>
      <c r="C43" s="14" t="str">
        <f>CONCATENATE('بيانات أولية وأسماء الطلاب'!C40)</f>
        <v/>
      </c>
      <c r="D43" s="75"/>
      <c r="E43" s="75"/>
      <c r="F43" s="252">
        <f t="shared" si="1"/>
        <v>0</v>
      </c>
      <c r="G43" s="75"/>
      <c r="H43" s="252">
        <f t="shared" si="2"/>
        <v>0</v>
      </c>
      <c r="I43" s="75"/>
      <c r="J43" s="252">
        <f t="shared" si="3"/>
        <v>0</v>
      </c>
      <c r="K43" s="75"/>
      <c r="L43" s="252">
        <f t="shared" si="4"/>
        <v>0</v>
      </c>
      <c r="M43" s="75"/>
      <c r="N43" s="252">
        <f t="shared" si="5"/>
        <v>0</v>
      </c>
      <c r="O43" s="41">
        <f t="shared" si="17"/>
        <v>0</v>
      </c>
      <c r="Q43" s="269">
        <f t="shared" si="6"/>
        <v>0</v>
      </c>
      <c r="R43" s="269">
        <f>IF('بيانات أولية وأسماء الطلاب'!B40&gt;0,1,0)</f>
        <v>0</v>
      </c>
      <c r="S43" s="105" t="str">
        <f t="shared" si="7"/>
        <v>0</v>
      </c>
      <c r="T43" s="270">
        <f t="shared" si="8"/>
        <v>0</v>
      </c>
      <c r="U43" s="105" t="str">
        <f t="shared" si="9"/>
        <v>0</v>
      </c>
      <c r="V43" s="270">
        <f t="shared" si="10"/>
        <v>0</v>
      </c>
      <c r="W43" s="105" t="str">
        <f t="shared" si="11"/>
        <v>0</v>
      </c>
      <c r="X43" s="270">
        <f t="shared" si="12"/>
        <v>0</v>
      </c>
      <c r="Y43" s="105" t="str">
        <f t="shared" si="13"/>
        <v>0</v>
      </c>
      <c r="Z43" s="270">
        <f t="shared" si="14"/>
        <v>0</v>
      </c>
      <c r="AA43" s="105" t="str">
        <f t="shared" si="15"/>
        <v>0</v>
      </c>
      <c r="AB43" s="270">
        <f t="shared" si="16"/>
        <v>0</v>
      </c>
      <c r="AC43" s="269">
        <f t="shared" si="0"/>
        <v>40</v>
      </c>
    </row>
    <row r="44" spans="1:29" ht="18.75" thickBot="1">
      <c r="A44" s="65" t="str">
        <f>CONCATENATE('بيانات أولية وأسماء الطلاب'!A41)</f>
        <v>35</v>
      </c>
      <c r="B44" s="16" t="str">
        <f>CONCATENATE('بيانات أولية وأسماء الطلاب'!B41)</f>
        <v/>
      </c>
      <c r="C44" s="16" t="str">
        <f>CONCATENATE('بيانات أولية وأسماء الطلاب'!C41)</f>
        <v/>
      </c>
      <c r="D44" s="77"/>
      <c r="E44" s="77"/>
      <c r="F44" s="253">
        <f t="shared" si="1"/>
        <v>0</v>
      </c>
      <c r="G44" s="77"/>
      <c r="H44" s="253">
        <f t="shared" si="2"/>
        <v>0</v>
      </c>
      <c r="I44" s="77"/>
      <c r="J44" s="253">
        <f t="shared" si="3"/>
        <v>0</v>
      </c>
      <c r="K44" s="77"/>
      <c r="L44" s="253">
        <f t="shared" si="4"/>
        <v>0</v>
      </c>
      <c r="M44" s="77"/>
      <c r="N44" s="253">
        <f t="shared" si="5"/>
        <v>0</v>
      </c>
      <c r="O44" s="42">
        <f t="shared" si="17"/>
        <v>0</v>
      </c>
      <c r="Q44" s="269">
        <f t="shared" si="6"/>
        <v>0</v>
      </c>
      <c r="R44" s="269">
        <f>IF('بيانات أولية وأسماء الطلاب'!B41&gt;0,1,0)</f>
        <v>0</v>
      </c>
      <c r="S44" s="105" t="str">
        <f t="shared" si="7"/>
        <v>0</v>
      </c>
      <c r="T44" s="270">
        <f t="shared" si="8"/>
        <v>0</v>
      </c>
      <c r="U44" s="105" t="str">
        <f t="shared" si="9"/>
        <v>0</v>
      </c>
      <c r="V44" s="270">
        <f t="shared" si="10"/>
        <v>0</v>
      </c>
      <c r="W44" s="105" t="str">
        <f t="shared" si="11"/>
        <v>0</v>
      </c>
      <c r="X44" s="270">
        <f t="shared" si="12"/>
        <v>0</v>
      </c>
      <c r="Y44" s="105" t="str">
        <f t="shared" si="13"/>
        <v>0</v>
      </c>
      <c r="Z44" s="270">
        <f t="shared" si="14"/>
        <v>0</v>
      </c>
      <c r="AA44" s="105" t="str">
        <f t="shared" si="15"/>
        <v>0</v>
      </c>
      <c r="AB44" s="270">
        <f t="shared" si="16"/>
        <v>0</v>
      </c>
      <c r="AC44" s="269">
        <f t="shared" si="0"/>
        <v>40</v>
      </c>
    </row>
    <row r="45" spans="1:29" ht="15" thickBot="1"/>
    <row r="46" spans="1:29" ht="20.25">
      <c r="A46" s="271" t="str">
        <f>CONCATENATE('بيانات أولية وأسماء الطلاب'!$A$43)</f>
        <v>معلم/ة المادة</v>
      </c>
      <c r="B46" s="272"/>
      <c r="E46" s="271" t="str">
        <f>CONCATENATE('بيانات أولية وأسماء الطلاب'!$C$43)</f>
        <v>المراجع/ة</v>
      </c>
      <c r="F46" s="283"/>
      <c r="G46" s="284"/>
      <c r="H46" s="284"/>
      <c r="I46" s="285"/>
      <c r="K46" s="271" t="s">
        <v>10</v>
      </c>
      <c r="L46" s="292"/>
      <c r="M46" s="292"/>
      <c r="N46" s="292"/>
      <c r="O46" s="293"/>
    </row>
    <row r="47" spans="1:29" ht="15" thickBot="1">
      <c r="A47" s="286"/>
      <c r="B47" s="287"/>
      <c r="E47" s="286"/>
      <c r="F47" s="288"/>
      <c r="G47" s="288"/>
      <c r="H47" s="288"/>
      <c r="I47" s="287"/>
      <c r="K47" s="286"/>
      <c r="L47" s="294"/>
      <c r="M47" s="294"/>
      <c r="N47" s="294"/>
      <c r="O47" s="295"/>
    </row>
  </sheetData>
  <sheetProtection password="CC7D" sheet="1" objects="1" scenarios="1" selectLockedCells="1"/>
  <mergeCells count="32">
    <mergeCell ref="G6:H6"/>
    <mergeCell ref="E5:J5"/>
    <mergeCell ref="L5:N5"/>
    <mergeCell ref="A47:B47"/>
    <mergeCell ref="E47:I47"/>
    <mergeCell ref="K47:O47"/>
    <mergeCell ref="I6:J6"/>
    <mergeCell ref="K6:L6"/>
    <mergeCell ref="M6:N6"/>
    <mergeCell ref="O6:O7"/>
    <mergeCell ref="O8:O9"/>
    <mergeCell ref="A46:B46"/>
    <mergeCell ref="E46:I46"/>
    <mergeCell ref="K46:O46"/>
    <mergeCell ref="A6:A9"/>
    <mergeCell ref="D6:D9"/>
    <mergeCell ref="B6:B9"/>
    <mergeCell ref="C6:C9"/>
    <mergeCell ref="A1:B1"/>
    <mergeCell ref="L1:M1"/>
    <mergeCell ref="N1:O1"/>
    <mergeCell ref="A2:B2"/>
    <mergeCell ref="E2:J4"/>
    <mergeCell ref="L2:M2"/>
    <mergeCell ref="N2:O2"/>
    <mergeCell ref="A3:B3"/>
    <mergeCell ref="L3:M3"/>
    <mergeCell ref="N3:O3"/>
    <mergeCell ref="A4:B4"/>
    <mergeCell ref="L4:M4"/>
    <mergeCell ref="N4:O4"/>
    <mergeCell ref="E6:F6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95" orientation="landscape" r:id="rId1"/>
  <headerFooter>
    <oddFooter>&amp;Lالتعليم الثانوي نظام المقررات&amp;C&amp;P&amp;F&amp;Rإعداد وتصميم / فاطمة الكبسي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نطاقات تمت تسميتها</vt:lpstr>
      </vt:variant>
      <vt:variant>
        <vt:i4>18</vt:i4>
      </vt:variant>
    </vt:vector>
  </HeadingPairs>
  <TitlesOfParts>
    <vt:vector size="37" baseType="lpstr">
      <vt:lpstr>بيانات أولية وأسماء الطلاب</vt:lpstr>
      <vt:lpstr>ف 1</vt:lpstr>
      <vt:lpstr>ف 2</vt:lpstr>
      <vt:lpstr>ف 3</vt:lpstr>
      <vt:lpstr>ف 4</vt:lpstr>
      <vt:lpstr>ف 5</vt:lpstr>
      <vt:lpstr>ف 6</vt:lpstr>
      <vt:lpstr>ف 7</vt:lpstr>
      <vt:lpstr>ف 8</vt:lpstr>
      <vt:lpstr>ف 9</vt:lpstr>
      <vt:lpstr>ف 10</vt:lpstr>
      <vt:lpstr>صحة القراءة 40</vt:lpstr>
      <vt:lpstr>الترتيل 10 درجات</vt:lpstr>
      <vt:lpstr>تطبيق التجويد 10 درجات</vt:lpstr>
      <vt:lpstr>الانطلاق في القراءة 10 درجات</vt:lpstr>
      <vt:lpstr>الحفظ 25 درجة</vt:lpstr>
      <vt:lpstr>الحضور 5 درجات</vt:lpstr>
      <vt:lpstr>الكشف النهائي</vt:lpstr>
      <vt:lpstr>بطاقات المتابعة المستمرة</vt:lpstr>
      <vt:lpstr>'الانطلاق في القراءة 10 درجات'!Print_Titles</vt:lpstr>
      <vt:lpstr>'الترتيل 10 درجات'!Print_Titles</vt:lpstr>
      <vt:lpstr>'الحضور 5 درجات'!Print_Titles</vt:lpstr>
      <vt:lpstr>'الحفظ 25 درجة'!Print_Titles</vt:lpstr>
      <vt:lpstr>'الكشف النهائي'!Print_Titles</vt:lpstr>
      <vt:lpstr>'بيانات أولية وأسماء الطلاب'!Print_Titles</vt:lpstr>
      <vt:lpstr>'تطبيق التجويد 10 درجات'!Print_Titles</vt:lpstr>
      <vt:lpstr>'صحة القراءة 40'!Print_Titles</vt:lpstr>
      <vt:lpstr>'ف 1'!Print_Titles</vt:lpstr>
      <vt:lpstr>'ف 10'!Print_Titles</vt:lpstr>
      <vt:lpstr>'ف 2'!Print_Titles</vt:lpstr>
      <vt:lpstr>'ف 3'!Print_Titles</vt:lpstr>
      <vt:lpstr>'ف 4'!Print_Titles</vt:lpstr>
      <vt:lpstr>'ف 5'!Print_Titles</vt:lpstr>
      <vt:lpstr>'ف 6'!Print_Titles</vt:lpstr>
      <vt:lpstr>'ف 7'!Print_Titles</vt:lpstr>
      <vt:lpstr>'ف 8'!Print_Titles</vt:lpstr>
      <vt:lpstr>'ف 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ف. الكبسي</dc:creator>
  <cp:lastModifiedBy>MY BEST</cp:lastModifiedBy>
  <cp:lastPrinted>2010-11-09T16:40:51Z</cp:lastPrinted>
  <dcterms:created xsi:type="dcterms:W3CDTF">2009-09-15T23:32:33Z</dcterms:created>
  <dcterms:modified xsi:type="dcterms:W3CDTF">2012-04-27T04:48:49Z</dcterms:modified>
</cp:coreProperties>
</file>